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2"/>
  </bookViews>
  <sheets>
    <sheet name="tutti_gradi" sheetId="1" r:id="rId1"/>
    <sheet name="superiori" sheetId="2" r:id="rId2"/>
    <sheet name="sup_ind" sheetId="3" r:id="rId3"/>
  </sheets>
  <definedNames>
    <definedName name="_xlnm.Print_Area" localSheetId="2">'sup_ind'!$A$1:$M$43</definedName>
  </definedNames>
  <calcPr fullCalcOnLoad="1"/>
</workbook>
</file>

<file path=xl/sharedStrings.xml><?xml version="1.0" encoding="utf-8"?>
<sst xmlns="http://schemas.openxmlformats.org/spreadsheetml/2006/main" count="249" uniqueCount="115">
  <si>
    <t xml:space="preserve">Dati provvisori al 26 marzo </t>
  </si>
  <si>
    <t>Provincia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</si>
  <si>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</si>
  <si>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</si>
  <si>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</si>
  <si>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</si>
  <si>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</si>
  <si>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</si>
  <si>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</si>
  <si>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</si>
  <si>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 xml:space="preserve">Iscrizioni alle prime classi delle scuole secondarie anno scolastico 2014/15 </t>
  </si>
  <si>
    <t>Valori assoluti</t>
  </si>
  <si>
    <t>Scuole statali</t>
  </si>
  <si>
    <t>Scuole paritarie</t>
  </si>
  <si>
    <t>Totale scuole</t>
  </si>
  <si>
    <t>Licei</t>
  </si>
  <si>
    <t>Tecnici</t>
  </si>
  <si>
    <t>Professionali</t>
  </si>
  <si>
    <t>qualifiche IeFP presso IP statali</t>
  </si>
  <si>
    <t>Totale secondarie statali</t>
  </si>
  <si>
    <t>Totale secondarie paritarie</t>
  </si>
  <si>
    <t>Distribuzione % a.s. 2014/15</t>
  </si>
  <si>
    <t>L'anno scolastico precedente - Veneto</t>
  </si>
  <si>
    <t>valori assoluti 2013/14</t>
  </si>
  <si>
    <t xml:space="preserve">differenze v.a. 
(2014/15 - 2013/14) </t>
  </si>
  <si>
    <t>valori percentuali 2013/14</t>
  </si>
  <si>
    <t xml:space="preserve">differenze % 
(2014/15 - 2013/14) </t>
  </si>
  <si>
    <t>Nota: Confronto con i dati definitivi delle iscrizioni al 27 aprile 2013</t>
  </si>
  <si>
    <t>iscrizioni 
a.s. 2014/15</t>
  </si>
  <si>
    <t>iscrizioni 
a.s. 2013/14</t>
  </si>
  <si>
    <t>iscrizioni a.s. 2012/13</t>
  </si>
  <si>
    <t>Differenze a.s. 2014/15-2013/14</t>
  </si>
  <si>
    <t>valori assoluti</t>
  </si>
  <si>
    <t>isc 2012</t>
  </si>
  <si>
    <t>distribu
zione %</t>
  </si>
  <si>
    <t>differenza</t>
  </si>
  <si>
    <t>LICEO CLASSICO</t>
  </si>
  <si>
    <t>LI01</t>
  </si>
  <si>
    <t>LICEO SCIENTIFICO</t>
  </si>
  <si>
    <t>LI02</t>
  </si>
  <si>
    <t>LICEO SCIENTIFICO - OPZIONE SCIENZE APPLICATE</t>
  </si>
  <si>
    <t>LI03</t>
  </si>
  <si>
    <t>LICEO SCIENTIFICO - SEZIONE SPORTIVA</t>
  </si>
  <si>
    <t>LI15</t>
  </si>
  <si>
    <t>-</t>
  </si>
  <si>
    <t>LICEO LINGUISTICO</t>
  </si>
  <si>
    <t>LI04</t>
  </si>
  <si>
    <t>LICEO SCIENZE UMANE</t>
  </si>
  <si>
    <t>LI11</t>
  </si>
  <si>
    <t>LICEO SCIENZE UMANE - OPZIONE ECONOMICO SOCIALE</t>
  </si>
  <si>
    <t>LI12</t>
  </si>
  <si>
    <t>LICEO MUSICALE E COREUTICO</t>
  </si>
  <si>
    <t>LI13-14</t>
  </si>
  <si>
    <t>LICEO ARTISTICO</t>
  </si>
  <si>
    <t>LI00</t>
  </si>
  <si>
    <t>LICEO EUROPEO/INTERNAZIONALE</t>
  </si>
  <si>
    <t>LI99</t>
  </si>
  <si>
    <t>TOTALE LICEI</t>
  </si>
  <si>
    <t>TECNICO AMMINISTRAZIONE, FINANZA E MARKETING</t>
  </si>
  <si>
    <t>IT01</t>
  </si>
  <si>
    <t>TECNICO TURISMO</t>
  </si>
  <si>
    <t>IT04</t>
  </si>
  <si>
    <t>TECNICI SETTORE ECONOMICO</t>
  </si>
  <si>
    <t>TECNICO MECCANICA, MECCATRONICA E ENERGIA</t>
  </si>
  <si>
    <t>IT05</t>
  </si>
  <si>
    <t>TECNICO TRASPORTI E LOGISTICA</t>
  </si>
  <si>
    <t>IT09</t>
  </si>
  <si>
    <t>TECNICO ELETTRONICA ED ELETTROTECNICA</t>
  </si>
  <si>
    <t>IT10</t>
  </si>
  <si>
    <t>TECNICO INFORMATICA E TELECOMUNICAZIONI</t>
  </si>
  <si>
    <t>IT13</t>
  </si>
  <si>
    <t>TECNICO GRAFICA E COMUNICAZIONE</t>
  </si>
  <si>
    <t>IT15</t>
  </si>
  <si>
    <t>TECNICO CHIMICA, MATERIALI E BIOTECNOLOGIE</t>
  </si>
  <si>
    <t>IT16</t>
  </si>
  <si>
    <t>TECNICO SISTEMA MODA</t>
  </si>
  <si>
    <t>IT19</t>
  </si>
  <si>
    <t>TECNICO AGRARIA, AGROALIMENTARE E AGROINDUSTRIA</t>
  </si>
  <si>
    <t>IT21</t>
  </si>
  <si>
    <t>TECNICO COSTRUZIONI, AMBIENTE E TERRITORIO</t>
  </si>
  <si>
    <t>IT24</t>
  </si>
  <si>
    <t>TECNICI SETTORE TECNOLOGICO</t>
  </si>
  <si>
    <t>TOTALE TECNICI</t>
  </si>
  <si>
    <t>PROFESSIONALI SERVIZI PER L'AGRICOLTURA E LO SVILUPPO RURALE</t>
  </si>
  <si>
    <t>IP01</t>
  </si>
  <si>
    <t>PROFESSIONALI SERVIZI SOCIO-SANITARI</t>
  </si>
  <si>
    <t>IP02-04</t>
  </si>
  <si>
    <t>IP05</t>
  </si>
  <si>
    <t>PROFESSIONALI SERVIZI COMMERCIALI</t>
  </si>
  <si>
    <t>IP08</t>
  </si>
  <si>
    <t>PROFESSIONALE SETTORE SERVIZI</t>
  </si>
  <si>
    <t>PROFESSIONALI MANUTENZIONE E ASSISTENZA TECNICA</t>
  </si>
  <si>
    <t>IP09</t>
  </si>
  <si>
    <t>PROFESSIONALI PRODUZIONI INDUSTRIALI E ARTIGIANALI</t>
  </si>
  <si>
    <t>IP10</t>
  </si>
  <si>
    <t>PROFESSIONALE SETTORE INDUSTRIA E ARTIGIANATO</t>
  </si>
  <si>
    <t>PERCORSI TRIENNALI DI ISTRUZIONE E FORMAZIONE PROFESSIONALE</t>
  </si>
  <si>
    <t>TOTALE PROFESSIONALI</t>
  </si>
  <si>
    <t>TOTALE ISTRUZIONE</t>
  </si>
  <si>
    <r>
      <t>PROFESSIONALI SERV. ENOGASTRONOMIA E OSPITALIT</t>
    </r>
    <r>
      <rPr>
        <sz val="10"/>
        <rFont val="Franklin Gothic Medium"/>
        <family val="2"/>
      </rPr>
      <t>À</t>
    </r>
    <r>
      <rPr>
        <sz val="10"/>
        <rFont val="Franklin Gothic Medium"/>
        <family val="0"/>
      </rPr>
      <t xml:space="preserve"> ALBERGHIERA</t>
    </r>
  </si>
  <si>
    <t xml:space="preserve">Fonte: elaborazioni USR Veneto su dati MIUR - Iscrizioni online. Dati provvisori aggiornati al 26 marzo 2014. </t>
  </si>
  <si>
    <t>Iscrizioni alle prime classi delle scuole secondarie anno scolastico 2014/15 - Dati provvisori al 26 marzo</t>
  </si>
  <si>
    <t>Iscrizioni alle prime classi anno scolastico 2014/15 - Iscrizioni pervenute online per le scuole del Veneto</t>
  </si>
  <si>
    <r>
      <t xml:space="preserve">Prime classi anno scolastico 2014/15 - </t>
    </r>
    <r>
      <rPr>
        <b/>
        <i/>
        <sz val="10"/>
        <rFont val="Franklin Gothic Medium"/>
        <family val="2"/>
      </rPr>
      <t>dati aggiornati al 26 marzo 2014</t>
    </r>
  </si>
  <si>
    <t>Scuola primaria</t>
  </si>
  <si>
    <t>Scuola secondaria di primo grado</t>
  </si>
  <si>
    <t>Scuola secondaria di secondo grado</t>
  </si>
  <si>
    <t>Totale primaria e secondaria</t>
  </si>
  <si>
    <t>statali</t>
  </si>
  <si>
    <t>paritarie</t>
  </si>
  <si>
    <t>totale</t>
  </si>
  <si>
    <t>Fonte: elaborazioni USR Veneto su dati MIUR - Iscrizioni online scaricati il 27 marzo 2014</t>
  </si>
  <si>
    <t>al termine iscrizioni on line 2013/14</t>
  </si>
  <si>
    <t>Nota: dati definitivi aggiornati ad aprile 2013</t>
  </si>
  <si>
    <t xml:space="preserve">Differenza coi dati definitivi dell'anno scolastico precedente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</si>
</sst>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#,##0.0"/>
  </numFmts>
  <fonts count="10">
    <font>
      <sz val="10"/>
      <name val="Franklin Gothic Medium"/>
      <family val="0"/>
    </font>
    <font>
      <u val="single"/>
      <sz val="10"/>
      <color indexed="12"/>
      <name val="Franklin Gothic Medium"/>
      <family val="0"/>
    </font>
    <font>
      <u val="single"/>
      <sz val="10"/>
      <color indexed="36"/>
      <name val="Franklin Gothic Medium"/>
      <family val="0"/>
    </font>
    <font>
      <sz val="8"/>
      <name val="Franklin Gothic Medium"/>
      <family val="0"/>
    </font>
    <font>
      <b/>
      <sz val="10"/>
      <name val="Franklin Gothic Medium"/>
      <family val="2"/>
    </font>
    <font>
      <b/>
      <i/>
      <sz val="10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i/>
      <sz val="10"/>
      <name val="Franklin Gothic Medium"/>
      <family val="2"/>
    </font>
    <font>
      <sz val="10"/>
      <color indexed="10"/>
      <name val="Franklin Gothic Medium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 shrinkToFit="1"/>
    </xf>
    <xf numFmtId="3" fontId="0" fillId="0" borderId="2" xfId="0" applyNumberFormat="1" applyBorder="1" applyAlignment="1">
      <alignment shrinkToFit="1"/>
    </xf>
    <xf numFmtId="3" fontId="0" fillId="0" borderId="3" xfId="0" applyNumberFormat="1" applyBorder="1" applyAlignment="1">
      <alignment shrinkToFit="1"/>
    </xf>
    <xf numFmtId="3" fontId="0" fillId="0" borderId="4" xfId="0" applyNumberFormat="1" applyBorder="1" applyAlignment="1">
      <alignment shrinkToFit="1"/>
    </xf>
    <xf numFmtId="3" fontId="0" fillId="0" borderId="0" xfId="0" applyNumberFormat="1" applyAlignment="1">
      <alignment shrinkToFit="1"/>
    </xf>
    <xf numFmtId="3" fontId="0" fillId="0" borderId="5" xfId="0" applyNumberFormat="1" applyFont="1" applyBorder="1" applyAlignment="1">
      <alignment shrinkToFit="1"/>
    </xf>
    <xf numFmtId="3" fontId="0" fillId="0" borderId="6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3" fontId="0" fillId="0" borderId="8" xfId="0" applyNumberFormat="1" applyBorder="1" applyAlignment="1">
      <alignment shrinkToFit="1"/>
    </xf>
    <xf numFmtId="3" fontId="0" fillId="0" borderId="9" xfId="0" applyNumberFormat="1" applyFon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0" fillId="0" borderId="11" xfId="0" applyNumberFormat="1" applyBorder="1" applyAlignment="1">
      <alignment shrinkToFit="1"/>
    </xf>
    <xf numFmtId="3" fontId="0" fillId="0" borderId="12" xfId="0" applyNumberFormat="1" applyBorder="1" applyAlignment="1">
      <alignment shrinkToFit="1"/>
    </xf>
    <xf numFmtId="3" fontId="4" fillId="2" borderId="13" xfId="0" applyNumberFormat="1" applyFont="1" applyFill="1" applyBorder="1" applyAlignment="1">
      <alignment shrinkToFit="1"/>
    </xf>
    <xf numFmtId="3" fontId="4" fillId="2" borderId="14" xfId="0" applyNumberFormat="1" applyFont="1" applyFill="1" applyBorder="1" applyAlignment="1">
      <alignment shrinkToFit="1"/>
    </xf>
    <xf numFmtId="3" fontId="4" fillId="2" borderId="15" xfId="0" applyNumberFormat="1" applyFont="1" applyFill="1" applyBorder="1" applyAlignment="1">
      <alignment shrinkToFit="1"/>
    </xf>
    <xf numFmtId="3" fontId="4" fillId="2" borderId="16" xfId="0" applyNumberFormat="1" applyFont="1" applyFill="1" applyBorder="1" applyAlignment="1">
      <alignment shrinkToFit="1"/>
    </xf>
    <xf numFmtId="3" fontId="4" fillId="0" borderId="0" xfId="0" applyNumberFormat="1" applyFont="1" applyAlignment="1">
      <alignment shrinkToFit="1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3" fontId="0" fillId="0" borderId="24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3" fontId="0" fillId="0" borderId="26" xfId="0" applyNumberFormat="1" applyBorder="1" applyAlignment="1">
      <alignment shrinkToFit="1"/>
    </xf>
    <xf numFmtId="3" fontId="4" fillId="2" borderId="27" xfId="0" applyNumberFormat="1" applyFont="1" applyFill="1" applyBorder="1" applyAlignment="1">
      <alignment shrinkToFit="1"/>
    </xf>
    <xf numFmtId="168" fontId="0" fillId="0" borderId="2" xfId="19" applyNumberFormat="1" applyBorder="1" applyAlignment="1">
      <alignment shrinkToFit="1"/>
    </xf>
    <xf numFmtId="168" fontId="0" fillId="0" borderId="3" xfId="19" applyNumberFormat="1" applyBorder="1" applyAlignment="1">
      <alignment shrinkToFit="1"/>
    </xf>
    <xf numFmtId="9" fontId="0" fillId="0" borderId="4" xfId="19" applyBorder="1" applyAlignment="1">
      <alignment shrinkToFit="1"/>
    </xf>
    <xf numFmtId="168" fontId="0" fillId="0" borderId="24" xfId="19" applyNumberFormat="1" applyBorder="1" applyAlignment="1">
      <alignment shrinkToFit="1"/>
    </xf>
    <xf numFmtId="168" fontId="0" fillId="0" borderId="6" xfId="19" applyNumberFormat="1" applyBorder="1" applyAlignment="1">
      <alignment shrinkToFit="1"/>
    </xf>
    <xf numFmtId="168" fontId="0" fillId="0" borderId="7" xfId="19" applyNumberFormat="1" applyBorder="1" applyAlignment="1">
      <alignment shrinkToFit="1"/>
    </xf>
    <xf numFmtId="168" fontId="0" fillId="0" borderId="25" xfId="19" applyNumberFormat="1" applyBorder="1" applyAlignment="1">
      <alignment shrinkToFit="1"/>
    </xf>
    <xf numFmtId="9" fontId="0" fillId="0" borderId="8" xfId="19" applyBorder="1" applyAlignment="1">
      <alignment shrinkToFit="1"/>
    </xf>
    <xf numFmtId="168" fontId="0" fillId="0" borderId="10" xfId="19" applyNumberFormat="1" applyBorder="1" applyAlignment="1">
      <alignment shrinkToFit="1"/>
    </xf>
    <xf numFmtId="168" fontId="0" fillId="0" borderId="11" xfId="19" applyNumberFormat="1" applyBorder="1" applyAlignment="1">
      <alignment shrinkToFit="1"/>
    </xf>
    <xf numFmtId="168" fontId="0" fillId="0" borderId="26" xfId="19" applyNumberFormat="1" applyBorder="1" applyAlignment="1">
      <alignment shrinkToFit="1"/>
    </xf>
    <xf numFmtId="9" fontId="0" fillId="0" borderId="12" xfId="19" applyBorder="1" applyAlignment="1">
      <alignment shrinkToFit="1"/>
    </xf>
    <xf numFmtId="168" fontId="4" fillId="2" borderId="14" xfId="19" applyNumberFormat="1" applyFont="1" applyFill="1" applyBorder="1" applyAlignment="1">
      <alignment shrinkToFit="1"/>
    </xf>
    <xf numFmtId="168" fontId="4" fillId="2" borderId="15" xfId="19" applyNumberFormat="1" applyFont="1" applyFill="1" applyBorder="1" applyAlignment="1">
      <alignment shrinkToFit="1"/>
    </xf>
    <xf numFmtId="168" fontId="4" fillId="2" borderId="27" xfId="19" applyNumberFormat="1" applyFont="1" applyFill="1" applyBorder="1" applyAlignment="1">
      <alignment shrinkToFit="1"/>
    </xf>
    <xf numFmtId="9" fontId="4" fillId="2" borderId="16" xfId="19" applyFont="1" applyFill="1" applyBorder="1" applyAlignment="1">
      <alignment shrinkToFit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28" xfId="0" applyFont="1" applyBorder="1" applyAlignment="1">
      <alignment vertical="top" wrapText="1"/>
    </xf>
    <xf numFmtId="3" fontId="0" fillId="0" borderId="2" xfId="0" applyNumberFormat="1" applyBorder="1" applyAlignment="1">
      <alignment vertical="top" shrinkToFit="1"/>
    </xf>
    <xf numFmtId="3" fontId="0" fillId="0" borderId="3" xfId="0" applyNumberFormat="1" applyBorder="1" applyAlignment="1">
      <alignment vertical="top" shrinkToFit="1"/>
    </xf>
    <xf numFmtId="3" fontId="0" fillId="0" borderId="24" xfId="0" applyNumberFormat="1" applyBorder="1" applyAlignment="1">
      <alignment vertical="top" shrinkToFit="1"/>
    </xf>
    <xf numFmtId="3" fontId="0" fillId="0" borderId="4" xfId="0" applyNumberFormat="1" applyBorder="1" applyAlignment="1">
      <alignment vertical="top" shrinkToFit="1"/>
    </xf>
    <xf numFmtId="3" fontId="0" fillId="0" borderId="0" xfId="0" applyNumberFormat="1" applyAlignment="1">
      <alignment/>
    </xf>
    <xf numFmtId="168" fontId="0" fillId="0" borderId="2" xfId="19" applyNumberFormat="1" applyBorder="1" applyAlignment="1">
      <alignment vertical="top" shrinkToFit="1"/>
    </xf>
    <xf numFmtId="168" fontId="0" fillId="0" borderId="3" xfId="19" applyNumberFormat="1" applyBorder="1" applyAlignment="1">
      <alignment vertical="top" shrinkToFit="1"/>
    </xf>
    <xf numFmtId="168" fontId="0" fillId="0" borderId="24" xfId="19" applyNumberFormat="1" applyBorder="1" applyAlignment="1">
      <alignment vertical="top" shrinkToFit="1"/>
    </xf>
    <xf numFmtId="168" fontId="0" fillId="0" borderId="4" xfId="19" applyNumberFormat="1" applyBorder="1" applyAlignment="1">
      <alignment vertical="top" shrinkToFit="1"/>
    </xf>
    <xf numFmtId="10" fontId="0" fillId="0" borderId="2" xfId="19" applyNumberFormat="1" applyBorder="1" applyAlignment="1">
      <alignment vertical="top" shrinkToFit="1"/>
    </xf>
    <xf numFmtId="10" fontId="0" fillId="0" borderId="3" xfId="19" applyNumberFormat="1" applyBorder="1" applyAlignment="1">
      <alignment vertical="top" shrinkToFit="1"/>
    </xf>
    <xf numFmtId="10" fontId="0" fillId="0" borderId="24" xfId="19" applyNumberFormat="1" applyBorder="1" applyAlignment="1">
      <alignment vertical="top" shrinkToFi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8" fontId="0" fillId="0" borderId="0" xfId="19" applyNumberFormat="1" applyFill="1" applyAlignment="1">
      <alignment/>
    </xf>
    <xf numFmtId="168" fontId="0" fillId="0" borderId="0" xfId="19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3" fontId="0" fillId="0" borderId="29" xfId="0" applyNumberFormat="1" applyFill="1" applyBorder="1" applyAlignment="1">
      <alignment horizontal="centerContinuous" vertical="center" wrapText="1"/>
    </xf>
    <xf numFmtId="3" fontId="0" fillId="0" borderId="30" xfId="0" applyNumberFormat="1" applyFill="1" applyBorder="1" applyAlignment="1">
      <alignment horizontal="centerContinuous" vertical="center" wrapText="1"/>
    </xf>
    <xf numFmtId="168" fontId="0" fillId="0" borderId="31" xfId="19" applyNumberFormat="1" applyFill="1" applyBorder="1" applyAlignment="1">
      <alignment horizontal="centerContinuous" vertical="center" wrapText="1"/>
    </xf>
    <xf numFmtId="168" fontId="0" fillId="0" borderId="29" xfId="19" applyNumberFormat="1" applyFont="1" applyBorder="1" applyAlignment="1">
      <alignment horizontal="centerContinuous" vertical="center" wrapText="1"/>
    </xf>
    <xf numFmtId="168" fontId="0" fillId="0" borderId="30" xfId="19" applyNumberFormat="1" applyBorder="1" applyAlignment="1">
      <alignment horizontal="centerContinuous" vertical="center" wrapText="1"/>
    </xf>
    <xf numFmtId="0" fontId="0" fillId="0" borderId="31" xfId="0" applyBorder="1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8" fontId="0" fillId="0" borderId="16" xfId="19" applyNumberFormat="1" applyFont="1" applyFill="1" applyBorder="1" applyAlignment="1">
      <alignment horizontal="center" vertical="center" wrapText="1"/>
    </xf>
    <xf numFmtId="168" fontId="0" fillId="0" borderId="14" xfId="19" applyNumberFormat="1" applyFont="1" applyBorder="1" applyAlignment="1">
      <alignment horizontal="center" vertical="center" wrapText="1"/>
    </xf>
    <xf numFmtId="168" fontId="0" fillId="0" borderId="27" xfId="19" applyNumberFormat="1" applyFont="1" applyBorder="1" applyAlignment="1">
      <alignment horizontal="center" vertical="center" wrapText="1"/>
    </xf>
    <xf numFmtId="3" fontId="0" fillId="0" borderId="32" xfId="0" applyNumberFormat="1" applyFill="1" applyBorder="1" applyAlignment="1">
      <alignment horizontal="center" vertical="center" wrapText="1"/>
    </xf>
    <xf numFmtId="168" fontId="0" fillId="0" borderId="33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/>
    </xf>
    <xf numFmtId="0" fontId="9" fillId="0" borderId="29" xfId="0" applyFont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168" fontId="0" fillId="0" borderId="33" xfId="19" applyNumberFormat="1" applyFill="1" applyBorder="1" applyAlignment="1">
      <alignment/>
    </xf>
    <xf numFmtId="168" fontId="0" fillId="0" borderId="32" xfId="19" applyNumberFormat="1" applyBorder="1" applyAlignment="1">
      <alignment/>
    </xf>
    <xf numFmtId="168" fontId="0" fillId="0" borderId="36" xfId="19" applyNumberFormat="1" applyBorder="1" applyAlignment="1">
      <alignment/>
    </xf>
    <xf numFmtId="10" fontId="0" fillId="0" borderId="33" xfId="19" applyNumberFormat="1" applyFill="1" applyBorder="1" applyAlignment="1">
      <alignment/>
    </xf>
    <xf numFmtId="0" fontId="0" fillId="0" borderId="37" xfId="0" applyBorder="1" applyAlignment="1">
      <alignment/>
    </xf>
    <xf numFmtId="0" fontId="9" fillId="0" borderId="5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168" fontId="0" fillId="0" borderId="8" xfId="19" applyNumberFormat="1" applyFill="1" applyBorder="1" applyAlignment="1">
      <alignment/>
    </xf>
    <xf numFmtId="168" fontId="0" fillId="0" borderId="6" xfId="19" applyNumberFormat="1" applyBorder="1" applyAlignment="1">
      <alignment/>
    </xf>
    <xf numFmtId="168" fontId="0" fillId="0" borderId="25" xfId="19" applyNumberFormat="1" applyBorder="1" applyAlignment="1">
      <alignment/>
    </xf>
    <xf numFmtId="10" fontId="0" fillId="0" borderId="8" xfId="19" applyNumberFormat="1" applyFill="1" applyBorder="1" applyAlignment="1">
      <alignment/>
    </xf>
    <xf numFmtId="3" fontId="0" fillId="0" borderId="6" xfId="0" applyNumberFormat="1" applyFill="1" applyBorder="1" applyAlignment="1" quotePrefix="1">
      <alignment horizontal="right"/>
    </xf>
    <xf numFmtId="3" fontId="0" fillId="0" borderId="7" xfId="0" applyNumberFormat="1" applyFill="1" applyBorder="1" applyAlignment="1">
      <alignment horizontal="right"/>
    </xf>
    <xf numFmtId="168" fontId="0" fillId="0" borderId="8" xfId="19" applyNumberFormat="1" applyFont="1" applyFill="1" applyBorder="1" applyAlignment="1" quotePrefix="1">
      <alignment horizontal="right"/>
    </xf>
    <xf numFmtId="10" fontId="0" fillId="0" borderId="8" xfId="19" applyNumberFormat="1" applyFill="1" applyBorder="1" applyAlignment="1">
      <alignment horizontal="right"/>
    </xf>
    <xf numFmtId="0" fontId="6" fillId="0" borderId="38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68" fontId="6" fillId="0" borderId="23" xfId="19" applyNumberFormat="1" applyFont="1" applyFill="1" applyBorder="1" applyAlignment="1">
      <alignment/>
    </xf>
    <xf numFmtId="168" fontId="6" fillId="0" borderId="20" xfId="19" applyNumberFormat="1" applyFont="1" applyBorder="1" applyAlignment="1">
      <alignment/>
    </xf>
    <xf numFmtId="10" fontId="6" fillId="0" borderId="22" xfId="19" applyNumberFormat="1" applyFont="1" applyBorder="1" applyAlignment="1">
      <alignment/>
    </xf>
    <xf numFmtId="10" fontId="6" fillId="0" borderId="23" xfId="19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168" fontId="0" fillId="0" borderId="4" xfId="19" applyNumberFormat="1" applyFill="1" applyBorder="1" applyAlignment="1">
      <alignment/>
    </xf>
    <xf numFmtId="168" fontId="0" fillId="0" borderId="2" xfId="19" applyNumberFormat="1" applyBorder="1" applyAlignment="1">
      <alignment/>
    </xf>
    <xf numFmtId="168" fontId="0" fillId="0" borderId="24" xfId="19" applyNumberFormat="1" applyBorder="1" applyAlignment="1">
      <alignment/>
    </xf>
    <xf numFmtId="10" fontId="0" fillId="0" borderId="4" xfId="19" applyNumberFormat="1" applyFill="1" applyBorder="1" applyAlignment="1">
      <alignment/>
    </xf>
    <xf numFmtId="0" fontId="5" fillId="0" borderId="37" xfId="0" applyFont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68" fontId="5" fillId="0" borderId="8" xfId="19" applyNumberFormat="1" applyFont="1" applyFill="1" applyBorder="1" applyAlignment="1">
      <alignment/>
    </xf>
    <xf numFmtId="168" fontId="5" fillId="0" borderId="6" xfId="19" applyNumberFormat="1" applyFont="1" applyBorder="1" applyAlignment="1">
      <alignment/>
    </xf>
    <xf numFmtId="168" fontId="5" fillId="0" borderId="25" xfId="19" applyNumberFormat="1" applyFont="1" applyBorder="1" applyAlignment="1">
      <alignment/>
    </xf>
    <xf numFmtId="10" fontId="5" fillId="0" borderId="8" xfId="19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37" xfId="0" applyFont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168" fontId="4" fillId="0" borderId="8" xfId="19" applyNumberFormat="1" applyFont="1" applyFill="1" applyBorder="1" applyAlignment="1">
      <alignment/>
    </xf>
    <xf numFmtId="168" fontId="4" fillId="0" borderId="6" xfId="19" applyNumberFormat="1" applyFont="1" applyBorder="1" applyAlignment="1">
      <alignment/>
    </xf>
    <xf numFmtId="168" fontId="4" fillId="0" borderId="25" xfId="19" applyNumberFormat="1" applyFont="1" applyBorder="1" applyAlignment="1">
      <alignment/>
    </xf>
    <xf numFmtId="10" fontId="4" fillId="0" borderId="8" xfId="19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/>
    </xf>
    <xf numFmtId="3" fontId="6" fillId="0" borderId="14" xfId="0" applyNumberFormat="1" applyFont="1" applyFill="1" applyBorder="1" applyAlignment="1">
      <alignment shrinkToFit="1"/>
    </xf>
    <xf numFmtId="3" fontId="6" fillId="0" borderId="15" xfId="0" applyNumberFormat="1" applyFont="1" applyFill="1" applyBorder="1" applyAlignment="1">
      <alignment shrinkToFit="1"/>
    </xf>
    <xf numFmtId="168" fontId="6" fillId="0" borderId="16" xfId="19" applyNumberFormat="1" applyFont="1" applyFill="1" applyBorder="1" applyAlignment="1">
      <alignment shrinkToFit="1"/>
    </xf>
    <xf numFmtId="168" fontId="6" fillId="0" borderId="14" xfId="19" applyNumberFormat="1" applyFont="1" applyBorder="1" applyAlignment="1">
      <alignment shrinkToFit="1"/>
    </xf>
    <xf numFmtId="168" fontId="6" fillId="0" borderId="27" xfId="19" applyNumberFormat="1" applyFont="1" applyBorder="1" applyAlignment="1">
      <alignment shrinkToFit="1"/>
    </xf>
    <xf numFmtId="3" fontId="6" fillId="0" borderId="16" xfId="0" applyNumberFormat="1" applyFont="1" applyFill="1" applyBorder="1" applyAlignment="1">
      <alignment shrinkToFit="1"/>
    </xf>
    <xf numFmtId="0" fontId="4" fillId="0" borderId="37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4" fillId="0" borderId="37" xfId="0" applyFont="1" applyBorder="1" applyAlignment="1">
      <alignment vertical="top"/>
    </xf>
    <xf numFmtId="3" fontId="4" fillId="0" borderId="6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top"/>
    </xf>
    <xf numFmtId="168" fontId="4" fillId="0" borderId="8" xfId="19" applyNumberFormat="1" applyFont="1" applyFill="1" applyBorder="1" applyAlignment="1">
      <alignment vertical="top"/>
    </xf>
    <xf numFmtId="168" fontId="4" fillId="0" borderId="6" xfId="19" applyNumberFormat="1" applyFont="1" applyBorder="1" applyAlignment="1">
      <alignment vertical="top"/>
    </xf>
    <xf numFmtId="168" fontId="4" fillId="0" borderId="25" xfId="19" applyNumberFormat="1" applyFont="1" applyBorder="1" applyAlignment="1">
      <alignment vertical="top"/>
    </xf>
    <xf numFmtId="10" fontId="4" fillId="0" borderId="8" xfId="19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34" xfId="0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0" fontId="0" fillId="0" borderId="40" xfId="0" applyBorder="1" applyAlignment="1">
      <alignment horizontal="centerContinuous" vertical="top"/>
    </xf>
    <xf numFmtId="0" fontId="0" fillId="0" borderId="34" xfId="0" applyBorder="1" applyAlignment="1">
      <alignment horizontal="centerContinuous" vertical="top" wrapText="1"/>
    </xf>
    <xf numFmtId="0" fontId="0" fillId="0" borderId="39" xfId="0" applyBorder="1" applyAlignment="1">
      <alignment horizontal="centerContinuous" vertical="top" wrapText="1"/>
    </xf>
    <xf numFmtId="0" fontId="0" fillId="0" borderId="40" xfId="0" applyBorder="1" applyAlignment="1">
      <alignment horizontal="centerContinuous" vertical="top" wrapText="1"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Continuous"/>
    </xf>
    <xf numFmtId="0" fontId="0" fillId="3" borderId="0" xfId="0" applyFill="1" applyAlignment="1">
      <alignment vertical="top"/>
    </xf>
    <xf numFmtId="0" fontId="0" fillId="3" borderId="34" xfId="0" applyFill="1" applyBorder="1" applyAlignment="1">
      <alignment horizontal="centerContinuous" vertical="top"/>
    </xf>
    <xf numFmtId="0" fontId="0" fillId="3" borderId="39" xfId="0" applyFill="1" applyBorder="1" applyAlignment="1">
      <alignment horizontal="centerContinuous" vertical="top"/>
    </xf>
    <xf numFmtId="0" fontId="0" fillId="3" borderId="40" xfId="0" applyFill="1" applyBorder="1" applyAlignment="1">
      <alignment horizontal="centerContinuous" vertical="top"/>
    </xf>
    <xf numFmtId="0" fontId="0" fillId="3" borderId="34" xfId="0" applyFill="1" applyBorder="1" applyAlignment="1">
      <alignment horizontal="centerContinuous" vertical="top" wrapText="1"/>
    </xf>
    <xf numFmtId="0" fontId="0" fillId="3" borderId="39" xfId="0" applyFill="1" applyBorder="1" applyAlignment="1">
      <alignment horizontal="centerContinuous" vertical="top" wrapText="1"/>
    </xf>
    <xf numFmtId="0" fontId="0" fillId="3" borderId="40" xfId="0" applyFill="1" applyBorder="1" applyAlignment="1">
      <alignment horizontal="centerContinuous" vertical="top" wrapText="1"/>
    </xf>
    <xf numFmtId="0" fontId="0" fillId="3" borderId="26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3" fontId="0" fillId="3" borderId="1" xfId="0" applyNumberFormat="1" applyFont="1" applyFill="1" applyBorder="1" applyAlignment="1">
      <alignment shrinkToFit="1"/>
    </xf>
    <xf numFmtId="3" fontId="0" fillId="3" borderId="2" xfId="0" applyNumberFormat="1" applyFill="1" applyBorder="1" applyAlignment="1">
      <alignment shrinkToFit="1"/>
    </xf>
    <xf numFmtId="3" fontId="0" fillId="3" borderId="3" xfId="0" applyNumberFormat="1" applyFill="1" applyBorder="1" applyAlignment="1">
      <alignment shrinkToFit="1"/>
    </xf>
    <xf numFmtId="3" fontId="0" fillId="3" borderId="4" xfId="0" applyNumberFormat="1" applyFill="1" applyBorder="1" applyAlignment="1">
      <alignment shrinkToFit="1"/>
    </xf>
    <xf numFmtId="3" fontId="0" fillId="3" borderId="5" xfId="0" applyNumberFormat="1" applyFont="1" applyFill="1" applyBorder="1" applyAlignment="1">
      <alignment shrinkToFit="1"/>
    </xf>
    <xf numFmtId="3" fontId="0" fillId="3" borderId="6" xfId="0" applyNumberFormat="1" applyFill="1" applyBorder="1" applyAlignment="1">
      <alignment shrinkToFit="1"/>
    </xf>
    <xf numFmtId="3" fontId="0" fillId="3" borderId="7" xfId="0" applyNumberFormat="1" applyFill="1" applyBorder="1" applyAlignment="1">
      <alignment shrinkToFit="1"/>
    </xf>
    <xf numFmtId="3" fontId="0" fillId="3" borderId="8" xfId="0" applyNumberFormat="1" applyFill="1" applyBorder="1" applyAlignment="1">
      <alignment shrinkToFit="1"/>
    </xf>
    <xf numFmtId="3" fontId="0" fillId="3" borderId="9" xfId="0" applyNumberFormat="1" applyFont="1" applyFill="1" applyBorder="1" applyAlignment="1">
      <alignment shrinkToFit="1"/>
    </xf>
    <xf numFmtId="3" fontId="0" fillId="3" borderId="10" xfId="0" applyNumberFormat="1" applyFill="1" applyBorder="1" applyAlignment="1">
      <alignment shrinkToFit="1"/>
    </xf>
    <xf numFmtId="3" fontId="0" fillId="3" borderId="11" xfId="0" applyNumberFormat="1" applyFill="1" applyBorder="1" applyAlignment="1">
      <alignment shrinkToFit="1"/>
    </xf>
    <xf numFmtId="3" fontId="0" fillId="3" borderId="12" xfId="0" applyNumberFormat="1" applyFill="1" applyBorder="1" applyAlignment="1">
      <alignment shrinkToFit="1"/>
    </xf>
    <xf numFmtId="3" fontId="4" fillId="3" borderId="13" xfId="0" applyNumberFormat="1" applyFont="1" applyFill="1" applyBorder="1" applyAlignment="1">
      <alignment shrinkToFit="1"/>
    </xf>
    <xf numFmtId="3" fontId="4" fillId="3" borderId="14" xfId="0" applyNumberFormat="1" applyFont="1" applyFill="1" applyBorder="1" applyAlignment="1">
      <alignment shrinkToFit="1"/>
    </xf>
    <xf numFmtId="3" fontId="4" fillId="3" borderId="15" xfId="0" applyNumberFormat="1" applyFont="1" applyFill="1" applyBorder="1" applyAlignment="1">
      <alignment shrinkToFit="1"/>
    </xf>
    <xf numFmtId="3" fontId="4" fillId="3" borderId="16" xfId="0" applyNumberFormat="1" applyFont="1" applyFill="1" applyBorder="1" applyAlignment="1">
      <alignment shrinkToFit="1"/>
    </xf>
    <xf numFmtId="3" fontId="0" fillId="3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42"/>
  <sheetViews>
    <sheetView showGridLines="0" workbookViewId="0" topLeftCell="A4">
      <selection activeCell="D45" sqref="D45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0" customWidth="1"/>
    <col min="5" max="5" width="7.375" style="0" customWidth="1"/>
    <col min="6" max="6" width="6.625" style="0" customWidth="1"/>
    <col min="7" max="7" width="7.75390625" style="0" customWidth="1"/>
    <col min="8" max="8" width="7.375" style="0" customWidth="1"/>
    <col min="9" max="9" width="6.625" style="0" customWidth="1"/>
    <col min="10" max="10" width="7.75390625" style="0" customWidth="1"/>
    <col min="11" max="11" width="7.375" style="0" customWidth="1"/>
    <col min="12" max="12" width="6.625" style="0" customWidth="1"/>
    <col min="13" max="13" width="7.75390625" style="0" customWidth="1"/>
    <col min="14" max="16384" width="6.625" style="0" customWidth="1"/>
  </cols>
  <sheetData>
    <row r="1" ht="13.5">
      <c r="A1" s="1" t="s">
        <v>102</v>
      </c>
    </row>
    <row r="2" ht="13.5">
      <c r="A2" s="1" t="s">
        <v>0</v>
      </c>
    </row>
    <row r="3" ht="13.5">
      <c r="A3" s="1"/>
    </row>
    <row r="4" spans="1:13" ht="13.5">
      <c r="A4" s="1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7">
      <c r="A5" s="3" t="s">
        <v>1</v>
      </c>
      <c r="B5" s="159" t="s">
        <v>104</v>
      </c>
      <c r="C5" s="160"/>
      <c r="D5" s="161"/>
      <c r="E5" s="162" t="s">
        <v>105</v>
      </c>
      <c r="F5" s="163"/>
      <c r="G5" s="164"/>
      <c r="H5" s="162" t="s">
        <v>106</v>
      </c>
      <c r="I5" s="163"/>
      <c r="J5" s="164"/>
      <c r="K5" s="162" t="s">
        <v>107</v>
      </c>
      <c r="L5" s="163"/>
      <c r="M5" s="164"/>
    </row>
    <row r="6" spans="1:13" s="4" customFormat="1" ht="13.5">
      <c r="A6" s="165"/>
      <c r="B6" s="166" t="s">
        <v>108</v>
      </c>
      <c r="C6" s="167" t="s">
        <v>109</v>
      </c>
      <c r="D6" s="168" t="s">
        <v>110</v>
      </c>
      <c r="E6" s="166" t="s">
        <v>108</v>
      </c>
      <c r="F6" s="167" t="s">
        <v>109</v>
      </c>
      <c r="G6" s="168" t="s">
        <v>110</v>
      </c>
      <c r="H6" s="166" t="s">
        <v>108</v>
      </c>
      <c r="I6" s="167" t="s">
        <v>109</v>
      </c>
      <c r="J6" s="168" t="s">
        <v>110</v>
      </c>
      <c r="K6" s="166" t="s">
        <v>108</v>
      </c>
      <c r="L6" s="167" t="s">
        <v>109</v>
      </c>
      <c r="M6" s="168" t="s">
        <v>110</v>
      </c>
    </row>
    <row r="7" spans="1:13" s="9" customFormat="1" ht="13.5">
      <c r="A7" s="5" t="s">
        <v>2</v>
      </c>
      <c r="B7" s="6">
        <v>1678</v>
      </c>
      <c r="C7" s="7">
        <v>61</v>
      </c>
      <c r="D7" s="8">
        <f aca="true" t="shared" si="0" ref="D7:D13">SUM(B7:C7)</f>
        <v>1739</v>
      </c>
      <c r="E7" s="6">
        <v>1700</v>
      </c>
      <c r="F7" s="7">
        <v>65</v>
      </c>
      <c r="G7" s="8">
        <f aca="true" t="shared" si="1" ref="G7:G13">SUM(E7:F7)</f>
        <v>1765</v>
      </c>
      <c r="H7" s="6">
        <v>1723</v>
      </c>
      <c r="I7" s="7">
        <v>66</v>
      </c>
      <c r="J7" s="8">
        <f aca="true" t="shared" si="2" ref="J7:J13">SUM(H7:I7)</f>
        <v>1789</v>
      </c>
      <c r="K7" s="6">
        <f aca="true" t="shared" si="3" ref="K7:L13">SUM(B7,E7,H7)</f>
        <v>5101</v>
      </c>
      <c r="L7" s="7">
        <f t="shared" si="3"/>
        <v>192</v>
      </c>
      <c r="M7" s="8">
        <f aca="true" t="shared" si="4" ref="M7:M13">SUM(K7:L7)</f>
        <v>5293</v>
      </c>
    </row>
    <row r="8" spans="1:13" s="9" customFormat="1" ht="13.5">
      <c r="A8" s="10" t="s">
        <v>3</v>
      </c>
      <c r="B8" s="11">
        <v>8285</v>
      </c>
      <c r="C8" s="12">
        <v>366</v>
      </c>
      <c r="D8" s="13">
        <f t="shared" si="0"/>
        <v>8651</v>
      </c>
      <c r="E8" s="11">
        <v>8395</v>
      </c>
      <c r="F8" s="12">
        <v>287</v>
      </c>
      <c r="G8" s="13">
        <f t="shared" si="1"/>
        <v>8682</v>
      </c>
      <c r="H8" s="11">
        <v>7561</v>
      </c>
      <c r="I8" s="12">
        <v>132</v>
      </c>
      <c r="J8" s="13">
        <f t="shared" si="2"/>
        <v>7693</v>
      </c>
      <c r="K8" s="11">
        <f t="shared" si="3"/>
        <v>24241</v>
      </c>
      <c r="L8" s="12">
        <f t="shared" si="3"/>
        <v>785</v>
      </c>
      <c r="M8" s="13">
        <f t="shared" si="4"/>
        <v>25026</v>
      </c>
    </row>
    <row r="9" spans="1:13" s="9" customFormat="1" ht="13.5">
      <c r="A9" s="10" t="s">
        <v>4</v>
      </c>
      <c r="B9" s="11">
        <v>1804</v>
      </c>
      <c r="C9" s="12">
        <v>37</v>
      </c>
      <c r="D9" s="13">
        <f t="shared" si="0"/>
        <v>1841</v>
      </c>
      <c r="E9" s="11">
        <v>1773</v>
      </c>
      <c r="F9" s="12">
        <v>10</v>
      </c>
      <c r="G9" s="13">
        <f t="shared" si="1"/>
        <v>1783</v>
      </c>
      <c r="H9" s="11">
        <v>1881</v>
      </c>
      <c r="I9" s="12"/>
      <c r="J9" s="13">
        <f t="shared" si="2"/>
        <v>1881</v>
      </c>
      <c r="K9" s="11">
        <f t="shared" si="3"/>
        <v>5458</v>
      </c>
      <c r="L9" s="12">
        <f t="shared" si="3"/>
        <v>47</v>
      </c>
      <c r="M9" s="13">
        <f t="shared" si="4"/>
        <v>5505</v>
      </c>
    </row>
    <row r="10" spans="1:13" s="9" customFormat="1" ht="13.5">
      <c r="A10" s="10" t="s">
        <v>5</v>
      </c>
      <c r="B10" s="11">
        <v>8332</v>
      </c>
      <c r="C10" s="12">
        <v>449</v>
      </c>
      <c r="D10" s="13">
        <f t="shared" si="0"/>
        <v>8781</v>
      </c>
      <c r="E10" s="11">
        <v>8402</v>
      </c>
      <c r="F10" s="12">
        <v>510</v>
      </c>
      <c r="G10" s="13">
        <f t="shared" si="1"/>
        <v>8912</v>
      </c>
      <c r="H10" s="11">
        <v>8176</v>
      </c>
      <c r="I10" s="12">
        <v>330</v>
      </c>
      <c r="J10" s="13">
        <f t="shared" si="2"/>
        <v>8506</v>
      </c>
      <c r="K10" s="11">
        <f t="shared" si="3"/>
        <v>24910</v>
      </c>
      <c r="L10" s="12">
        <f t="shared" si="3"/>
        <v>1289</v>
      </c>
      <c r="M10" s="13">
        <f t="shared" si="4"/>
        <v>26199</v>
      </c>
    </row>
    <row r="11" spans="1:13" s="9" customFormat="1" ht="13.5">
      <c r="A11" s="10" t="s">
        <v>6</v>
      </c>
      <c r="B11" s="11">
        <v>7173</v>
      </c>
      <c r="C11" s="12">
        <v>260</v>
      </c>
      <c r="D11" s="13">
        <f t="shared" si="0"/>
        <v>7433</v>
      </c>
      <c r="E11" s="11">
        <v>7249</v>
      </c>
      <c r="F11" s="12">
        <v>230</v>
      </c>
      <c r="G11" s="13">
        <f t="shared" si="1"/>
        <v>7479</v>
      </c>
      <c r="H11" s="11">
        <v>6447</v>
      </c>
      <c r="I11" s="12">
        <v>53</v>
      </c>
      <c r="J11" s="13">
        <f t="shared" si="2"/>
        <v>6500</v>
      </c>
      <c r="K11" s="11">
        <f t="shared" si="3"/>
        <v>20869</v>
      </c>
      <c r="L11" s="12">
        <f t="shared" si="3"/>
        <v>543</v>
      </c>
      <c r="M11" s="13">
        <f t="shared" si="4"/>
        <v>21412</v>
      </c>
    </row>
    <row r="12" spans="1:13" s="9" customFormat="1" ht="13.5">
      <c r="A12" s="10" t="s">
        <v>7</v>
      </c>
      <c r="B12" s="11">
        <v>8605</v>
      </c>
      <c r="C12" s="12">
        <v>344</v>
      </c>
      <c r="D12" s="13">
        <f t="shared" si="0"/>
        <v>8949</v>
      </c>
      <c r="E12" s="11">
        <v>7955</v>
      </c>
      <c r="F12" s="12">
        <v>601</v>
      </c>
      <c r="G12" s="13">
        <f t="shared" si="1"/>
        <v>8556</v>
      </c>
      <c r="H12" s="11">
        <v>7143</v>
      </c>
      <c r="I12" s="12">
        <v>477</v>
      </c>
      <c r="J12" s="13">
        <f t="shared" si="2"/>
        <v>7620</v>
      </c>
      <c r="K12" s="11">
        <f t="shared" si="3"/>
        <v>23703</v>
      </c>
      <c r="L12" s="12">
        <f t="shared" si="3"/>
        <v>1422</v>
      </c>
      <c r="M12" s="13">
        <f t="shared" si="4"/>
        <v>25125</v>
      </c>
    </row>
    <row r="13" spans="1:13" s="9" customFormat="1" ht="13.5">
      <c r="A13" s="14" t="s">
        <v>8</v>
      </c>
      <c r="B13" s="15">
        <v>8442</v>
      </c>
      <c r="C13" s="16">
        <v>278</v>
      </c>
      <c r="D13" s="17">
        <f t="shared" si="0"/>
        <v>8720</v>
      </c>
      <c r="E13" s="15">
        <v>8392</v>
      </c>
      <c r="F13" s="16">
        <v>225</v>
      </c>
      <c r="G13" s="17">
        <f t="shared" si="1"/>
        <v>8617</v>
      </c>
      <c r="H13" s="15">
        <v>8182</v>
      </c>
      <c r="I13" s="16">
        <v>52</v>
      </c>
      <c r="J13" s="17">
        <f t="shared" si="2"/>
        <v>8234</v>
      </c>
      <c r="K13" s="15">
        <f t="shared" si="3"/>
        <v>25016</v>
      </c>
      <c r="L13" s="16">
        <f t="shared" si="3"/>
        <v>555</v>
      </c>
      <c r="M13" s="17">
        <f t="shared" si="4"/>
        <v>25571</v>
      </c>
    </row>
    <row r="14" spans="1:13" s="22" customFormat="1" ht="13.5">
      <c r="A14" s="18" t="s">
        <v>9</v>
      </c>
      <c r="B14" s="19">
        <f aca="true" t="shared" si="5" ref="B14:M14">SUM(B7:B13)</f>
        <v>44319</v>
      </c>
      <c r="C14" s="20">
        <f t="shared" si="5"/>
        <v>1795</v>
      </c>
      <c r="D14" s="21">
        <f t="shared" si="5"/>
        <v>46114</v>
      </c>
      <c r="E14" s="19">
        <f t="shared" si="5"/>
        <v>43866</v>
      </c>
      <c r="F14" s="20">
        <f t="shared" si="5"/>
        <v>1928</v>
      </c>
      <c r="G14" s="21">
        <f t="shared" si="5"/>
        <v>45794</v>
      </c>
      <c r="H14" s="19">
        <f t="shared" si="5"/>
        <v>41113</v>
      </c>
      <c r="I14" s="20">
        <f t="shared" si="5"/>
        <v>1110</v>
      </c>
      <c r="J14" s="21">
        <f t="shared" si="5"/>
        <v>42223</v>
      </c>
      <c r="K14" s="19">
        <f t="shared" si="5"/>
        <v>129298</v>
      </c>
      <c r="L14" s="20">
        <f t="shared" si="5"/>
        <v>4833</v>
      </c>
      <c r="M14" s="21">
        <f t="shared" si="5"/>
        <v>134131</v>
      </c>
    </row>
    <row r="15" ht="6.75" customHeight="1"/>
    <row r="16" ht="13.5">
      <c r="A16" t="s">
        <v>111</v>
      </c>
    </row>
    <row r="17" spans="1:13" ht="13.5" hidden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</row>
    <row r="18" spans="1:13" ht="13.5" hidden="1">
      <c r="A18" s="170"/>
      <c r="B18" s="171" t="s">
        <v>112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s="3" customFormat="1" ht="27" hidden="1">
      <c r="A19" s="172" t="s">
        <v>1</v>
      </c>
      <c r="B19" s="173" t="s">
        <v>104</v>
      </c>
      <c r="C19" s="174"/>
      <c r="D19" s="175"/>
      <c r="E19" s="176" t="s">
        <v>105</v>
      </c>
      <c r="F19" s="177"/>
      <c r="G19" s="178"/>
      <c r="H19" s="176" t="s">
        <v>106</v>
      </c>
      <c r="I19" s="177"/>
      <c r="J19" s="178"/>
      <c r="K19" s="176" t="s">
        <v>106</v>
      </c>
      <c r="L19" s="177"/>
      <c r="M19" s="178"/>
    </row>
    <row r="20" spans="1:13" s="4" customFormat="1" ht="13.5" hidden="1">
      <c r="A20" s="179"/>
      <c r="B20" s="180" t="s">
        <v>108</v>
      </c>
      <c r="C20" s="181" t="s">
        <v>109</v>
      </c>
      <c r="D20" s="182" t="s">
        <v>110</v>
      </c>
      <c r="E20" s="180" t="s">
        <v>108</v>
      </c>
      <c r="F20" s="181" t="s">
        <v>109</v>
      </c>
      <c r="G20" s="182" t="s">
        <v>110</v>
      </c>
      <c r="H20" s="180" t="s">
        <v>108</v>
      </c>
      <c r="I20" s="181" t="s">
        <v>109</v>
      </c>
      <c r="J20" s="182" t="s">
        <v>110</v>
      </c>
      <c r="K20" s="180" t="s">
        <v>108</v>
      </c>
      <c r="L20" s="181" t="s">
        <v>109</v>
      </c>
      <c r="M20" s="182" t="s">
        <v>110</v>
      </c>
    </row>
    <row r="21" spans="1:13" s="9" customFormat="1" ht="13.5" hidden="1">
      <c r="A21" s="183" t="s">
        <v>2</v>
      </c>
      <c r="B21" s="184">
        <v>1605</v>
      </c>
      <c r="C21" s="185">
        <v>58</v>
      </c>
      <c r="D21" s="186">
        <f aca="true" t="shared" si="6" ref="D21:D28">SUM(B21:C21)</f>
        <v>1663</v>
      </c>
      <c r="E21" s="184">
        <v>1849</v>
      </c>
      <c r="F21" s="185">
        <v>51</v>
      </c>
      <c r="G21" s="186">
        <f aca="true" t="shared" si="7" ref="G21:G28">SUM(E21:F21)</f>
        <v>1900</v>
      </c>
      <c r="H21" s="184">
        <v>1667</v>
      </c>
      <c r="I21" s="185">
        <v>62</v>
      </c>
      <c r="J21" s="186">
        <f aca="true" t="shared" si="8" ref="J21:J28">SUM(H21:I21)</f>
        <v>1729</v>
      </c>
      <c r="K21" s="6">
        <f aca="true" t="shared" si="9" ref="K21:L27">SUM(B21,E21,H21)</f>
        <v>5121</v>
      </c>
      <c r="L21" s="7">
        <f t="shared" si="9"/>
        <v>171</v>
      </c>
      <c r="M21" s="8">
        <f aca="true" t="shared" si="10" ref="M21:M27">SUM(K21:L21)</f>
        <v>5292</v>
      </c>
    </row>
    <row r="22" spans="1:13" s="9" customFormat="1" ht="13.5" hidden="1">
      <c r="A22" s="187" t="s">
        <v>3</v>
      </c>
      <c r="B22" s="188">
        <v>8217</v>
      </c>
      <c r="C22" s="189">
        <v>447</v>
      </c>
      <c r="D22" s="190">
        <f t="shared" si="6"/>
        <v>8664</v>
      </c>
      <c r="E22" s="188">
        <v>7943</v>
      </c>
      <c r="F22" s="189">
        <v>268</v>
      </c>
      <c r="G22" s="190">
        <f t="shared" si="7"/>
        <v>8211</v>
      </c>
      <c r="H22" s="188">
        <v>7463</v>
      </c>
      <c r="I22" s="189">
        <v>154</v>
      </c>
      <c r="J22" s="190">
        <f t="shared" si="8"/>
        <v>7617</v>
      </c>
      <c r="K22" s="11">
        <f t="shared" si="9"/>
        <v>23623</v>
      </c>
      <c r="L22" s="12">
        <f t="shared" si="9"/>
        <v>869</v>
      </c>
      <c r="M22" s="13">
        <f t="shared" si="10"/>
        <v>24492</v>
      </c>
    </row>
    <row r="23" spans="1:13" s="9" customFormat="1" ht="13.5" hidden="1">
      <c r="A23" s="187" t="s">
        <v>4</v>
      </c>
      <c r="B23" s="188">
        <v>1770</v>
      </c>
      <c r="C23" s="189">
        <v>43</v>
      </c>
      <c r="D23" s="190">
        <f t="shared" si="6"/>
        <v>1813</v>
      </c>
      <c r="E23" s="188">
        <v>1760</v>
      </c>
      <c r="F23" s="189">
        <v>12</v>
      </c>
      <c r="G23" s="190">
        <f t="shared" si="7"/>
        <v>1772</v>
      </c>
      <c r="H23" s="188">
        <v>1926</v>
      </c>
      <c r="I23" s="189"/>
      <c r="J23" s="190">
        <f t="shared" si="8"/>
        <v>1926</v>
      </c>
      <c r="K23" s="11">
        <f t="shared" si="9"/>
        <v>5456</v>
      </c>
      <c r="L23" s="12">
        <f t="shared" si="9"/>
        <v>55</v>
      </c>
      <c r="M23" s="13">
        <f t="shared" si="10"/>
        <v>5511</v>
      </c>
    </row>
    <row r="24" spans="1:13" s="9" customFormat="1" ht="13.5" hidden="1">
      <c r="A24" s="187" t="s">
        <v>5</v>
      </c>
      <c r="B24" s="188">
        <v>8521</v>
      </c>
      <c r="C24" s="189">
        <v>561</v>
      </c>
      <c r="D24" s="190">
        <f t="shared" si="6"/>
        <v>9082</v>
      </c>
      <c r="E24" s="188">
        <v>8176</v>
      </c>
      <c r="F24" s="189">
        <v>545</v>
      </c>
      <c r="G24" s="190">
        <f t="shared" si="7"/>
        <v>8721</v>
      </c>
      <c r="H24" s="188">
        <v>7957</v>
      </c>
      <c r="I24" s="189">
        <v>287</v>
      </c>
      <c r="J24" s="190">
        <f t="shared" si="8"/>
        <v>8244</v>
      </c>
      <c r="K24" s="11">
        <f t="shared" si="9"/>
        <v>24654</v>
      </c>
      <c r="L24" s="12">
        <f t="shared" si="9"/>
        <v>1393</v>
      </c>
      <c r="M24" s="13">
        <f t="shared" si="10"/>
        <v>26047</v>
      </c>
    </row>
    <row r="25" spans="1:13" s="9" customFormat="1" ht="13.5" hidden="1">
      <c r="A25" s="187" t="s">
        <v>6</v>
      </c>
      <c r="B25" s="188">
        <v>7213</v>
      </c>
      <c r="C25" s="189">
        <v>265</v>
      </c>
      <c r="D25" s="190">
        <f t="shared" si="6"/>
        <v>7478</v>
      </c>
      <c r="E25" s="188">
        <v>7033</v>
      </c>
      <c r="F25" s="189">
        <v>160</v>
      </c>
      <c r="G25" s="190">
        <f t="shared" si="7"/>
        <v>7193</v>
      </c>
      <c r="H25" s="188">
        <v>6422</v>
      </c>
      <c r="I25" s="189">
        <v>93</v>
      </c>
      <c r="J25" s="190">
        <f t="shared" si="8"/>
        <v>6515</v>
      </c>
      <c r="K25" s="11">
        <f t="shared" si="9"/>
        <v>20668</v>
      </c>
      <c r="L25" s="12">
        <f t="shared" si="9"/>
        <v>518</v>
      </c>
      <c r="M25" s="13">
        <f t="shared" si="10"/>
        <v>21186</v>
      </c>
    </row>
    <row r="26" spans="1:13" s="9" customFormat="1" ht="13.5" hidden="1">
      <c r="A26" s="187" t="s">
        <v>7</v>
      </c>
      <c r="B26" s="188">
        <v>8522</v>
      </c>
      <c r="C26" s="189">
        <v>336</v>
      </c>
      <c r="D26" s="190">
        <f t="shared" si="6"/>
        <v>8858</v>
      </c>
      <c r="E26" s="188">
        <v>8028</v>
      </c>
      <c r="F26" s="189">
        <v>563</v>
      </c>
      <c r="G26" s="190">
        <f t="shared" si="7"/>
        <v>8591</v>
      </c>
      <c r="H26" s="188">
        <v>7278</v>
      </c>
      <c r="I26" s="189">
        <v>524</v>
      </c>
      <c r="J26" s="190">
        <f t="shared" si="8"/>
        <v>7802</v>
      </c>
      <c r="K26" s="11">
        <f t="shared" si="9"/>
        <v>23828</v>
      </c>
      <c r="L26" s="12">
        <f t="shared" si="9"/>
        <v>1423</v>
      </c>
      <c r="M26" s="13">
        <f t="shared" si="10"/>
        <v>25251</v>
      </c>
    </row>
    <row r="27" spans="1:13" s="9" customFormat="1" ht="13.5" hidden="1">
      <c r="A27" s="191" t="s">
        <v>8</v>
      </c>
      <c r="B27" s="192">
        <v>8482</v>
      </c>
      <c r="C27" s="193">
        <v>335</v>
      </c>
      <c r="D27" s="194">
        <f t="shared" si="6"/>
        <v>8817</v>
      </c>
      <c r="E27" s="192">
        <v>8702</v>
      </c>
      <c r="F27" s="193">
        <v>237</v>
      </c>
      <c r="G27" s="194">
        <f t="shared" si="7"/>
        <v>8939</v>
      </c>
      <c r="H27" s="192">
        <v>8109</v>
      </c>
      <c r="I27" s="193">
        <v>61</v>
      </c>
      <c r="J27" s="194">
        <f t="shared" si="8"/>
        <v>8170</v>
      </c>
      <c r="K27" s="15">
        <f t="shared" si="9"/>
        <v>25293</v>
      </c>
      <c r="L27" s="16">
        <f t="shared" si="9"/>
        <v>633</v>
      </c>
      <c r="M27" s="17">
        <f t="shared" si="10"/>
        <v>25926</v>
      </c>
    </row>
    <row r="28" spans="1:13" s="22" customFormat="1" ht="13.5" hidden="1">
      <c r="A28" s="195" t="s">
        <v>9</v>
      </c>
      <c r="B28" s="196">
        <f>SUM(B21:B27)</f>
        <v>44330</v>
      </c>
      <c r="C28" s="197">
        <f>SUM(C21:C27)</f>
        <v>2045</v>
      </c>
      <c r="D28" s="198">
        <f t="shared" si="6"/>
        <v>46375</v>
      </c>
      <c r="E28" s="196">
        <f>SUM(E21:E27)</f>
        <v>43491</v>
      </c>
      <c r="F28" s="197">
        <f>SUM(F21:F27)</f>
        <v>1836</v>
      </c>
      <c r="G28" s="198">
        <f t="shared" si="7"/>
        <v>45327</v>
      </c>
      <c r="H28" s="196">
        <f>SUM(H21:H27)</f>
        <v>40822</v>
      </c>
      <c r="I28" s="197">
        <f>SUM(I21:I27)</f>
        <v>1181</v>
      </c>
      <c r="J28" s="198">
        <f t="shared" si="8"/>
        <v>42003</v>
      </c>
      <c r="K28" s="19">
        <f>SUM(K21:K27)</f>
        <v>128643</v>
      </c>
      <c r="L28" s="20">
        <f>SUM(L21:L27)</f>
        <v>5062</v>
      </c>
      <c r="M28" s="21">
        <f>SUM(M21:M27)</f>
        <v>133705</v>
      </c>
    </row>
    <row r="29" spans="1:13" ht="13.5" hidden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  <row r="30" spans="1:13" ht="13.5" hidden="1">
      <c r="A30" s="199" t="s">
        <v>113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2" spans="1:13" ht="13.5">
      <c r="A32" s="1"/>
      <c r="B32" s="2" t="s">
        <v>114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3" customFormat="1" ht="27">
      <c r="A33" s="3" t="s">
        <v>1</v>
      </c>
      <c r="B33" s="159" t="s">
        <v>104</v>
      </c>
      <c r="C33" s="160"/>
      <c r="D33" s="161"/>
      <c r="E33" s="162" t="s">
        <v>105</v>
      </c>
      <c r="F33" s="163"/>
      <c r="G33" s="164"/>
      <c r="H33" s="162" t="s">
        <v>106</v>
      </c>
      <c r="I33" s="163"/>
      <c r="J33" s="164"/>
      <c r="K33" s="162" t="s">
        <v>107</v>
      </c>
      <c r="L33" s="163"/>
      <c r="M33" s="164"/>
    </row>
    <row r="34" spans="1:13" s="4" customFormat="1" ht="13.5">
      <c r="A34" s="165"/>
      <c r="B34" s="166" t="s">
        <v>108</v>
      </c>
      <c r="C34" s="167" t="s">
        <v>109</v>
      </c>
      <c r="D34" s="168" t="s">
        <v>110</v>
      </c>
      <c r="E34" s="166" t="s">
        <v>108</v>
      </c>
      <c r="F34" s="167" t="s">
        <v>109</v>
      </c>
      <c r="G34" s="168" t="s">
        <v>110</v>
      </c>
      <c r="H34" s="166" t="s">
        <v>108</v>
      </c>
      <c r="I34" s="167" t="s">
        <v>109</v>
      </c>
      <c r="J34" s="168" t="s">
        <v>110</v>
      </c>
      <c r="K34" s="166" t="s">
        <v>108</v>
      </c>
      <c r="L34" s="167" t="s">
        <v>109</v>
      </c>
      <c r="M34" s="168" t="s">
        <v>110</v>
      </c>
    </row>
    <row r="35" spans="1:13" s="9" customFormat="1" ht="13.5">
      <c r="A35" s="5" t="s">
        <v>2</v>
      </c>
      <c r="B35" s="6">
        <f aca="true" t="shared" si="11" ref="B35:M35">B7-B21</f>
        <v>73</v>
      </c>
      <c r="C35" s="7">
        <f t="shared" si="11"/>
        <v>3</v>
      </c>
      <c r="D35" s="8">
        <f t="shared" si="11"/>
        <v>76</v>
      </c>
      <c r="E35" s="6">
        <f t="shared" si="11"/>
        <v>-149</v>
      </c>
      <c r="F35" s="7">
        <f t="shared" si="11"/>
        <v>14</v>
      </c>
      <c r="G35" s="8">
        <f t="shared" si="11"/>
        <v>-135</v>
      </c>
      <c r="H35" s="6">
        <f t="shared" si="11"/>
        <v>56</v>
      </c>
      <c r="I35" s="7">
        <f t="shared" si="11"/>
        <v>4</v>
      </c>
      <c r="J35" s="8">
        <f t="shared" si="11"/>
        <v>60</v>
      </c>
      <c r="K35" s="6">
        <f t="shared" si="11"/>
        <v>-20</v>
      </c>
      <c r="L35" s="7">
        <f t="shared" si="11"/>
        <v>21</v>
      </c>
      <c r="M35" s="8">
        <f t="shared" si="11"/>
        <v>1</v>
      </c>
    </row>
    <row r="36" spans="1:13" s="9" customFormat="1" ht="13.5">
      <c r="A36" s="10" t="s">
        <v>3</v>
      </c>
      <c r="B36" s="11">
        <f aca="true" t="shared" si="12" ref="B36:M36">B8-B22</f>
        <v>68</v>
      </c>
      <c r="C36" s="12">
        <f t="shared" si="12"/>
        <v>-81</v>
      </c>
      <c r="D36" s="13">
        <f t="shared" si="12"/>
        <v>-13</v>
      </c>
      <c r="E36" s="11">
        <f t="shared" si="12"/>
        <v>452</v>
      </c>
      <c r="F36" s="12">
        <f t="shared" si="12"/>
        <v>19</v>
      </c>
      <c r="G36" s="13">
        <f t="shared" si="12"/>
        <v>471</v>
      </c>
      <c r="H36" s="11">
        <f t="shared" si="12"/>
        <v>98</v>
      </c>
      <c r="I36" s="12">
        <f t="shared" si="12"/>
        <v>-22</v>
      </c>
      <c r="J36" s="13">
        <f t="shared" si="12"/>
        <v>76</v>
      </c>
      <c r="K36" s="11">
        <f t="shared" si="12"/>
        <v>618</v>
      </c>
      <c r="L36" s="12">
        <f t="shared" si="12"/>
        <v>-84</v>
      </c>
      <c r="M36" s="13">
        <f t="shared" si="12"/>
        <v>534</v>
      </c>
    </row>
    <row r="37" spans="1:13" s="9" customFormat="1" ht="13.5">
      <c r="A37" s="10" t="s">
        <v>4</v>
      </c>
      <c r="B37" s="11">
        <f aca="true" t="shared" si="13" ref="B37:M37">B9-B23</f>
        <v>34</v>
      </c>
      <c r="C37" s="12">
        <f t="shared" si="13"/>
        <v>-6</v>
      </c>
      <c r="D37" s="13">
        <f t="shared" si="13"/>
        <v>28</v>
      </c>
      <c r="E37" s="11">
        <f t="shared" si="13"/>
        <v>13</v>
      </c>
      <c r="F37" s="12">
        <f t="shared" si="13"/>
        <v>-2</v>
      </c>
      <c r="G37" s="13">
        <f t="shared" si="13"/>
        <v>11</v>
      </c>
      <c r="H37" s="11">
        <f t="shared" si="13"/>
        <v>-45</v>
      </c>
      <c r="I37" s="12">
        <f t="shared" si="13"/>
        <v>0</v>
      </c>
      <c r="J37" s="13">
        <f t="shared" si="13"/>
        <v>-45</v>
      </c>
      <c r="K37" s="11">
        <f t="shared" si="13"/>
        <v>2</v>
      </c>
      <c r="L37" s="12">
        <f t="shared" si="13"/>
        <v>-8</v>
      </c>
      <c r="M37" s="13">
        <f t="shared" si="13"/>
        <v>-6</v>
      </c>
    </row>
    <row r="38" spans="1:13" s="9" customFormat="1" ht="13.5">
      <c r="A38" s="10" t="s">
        <v>5</v>
      </c>
      <c r="B38" s="11">
        <f aca="true" t="shared" si="14" ref="B38:M38">B10-B24</f>
        <v>-189</v>
      </c>
      <c r="C38" s="12">
        <f t="shared" si="14"/>
        <v>-112</v>
      </c>
      <c r="D38" s="13">
        <f t="shared" si="14"/>
        <v>-301</v>
      </c>
      <c r="E38" s="11">
        <f t="shared" si="14"/>
        <v>226</v>
      </c>
      <c r="F38" s="12">
        <f t="shared" si="14"/>
        <v>-35</v>
      </c>
      <c r="G38" s="13">
        <f t="shared" si="14"/>
        <v>191</v>
      </c>
      <c r="H38" s="11">
        <f t="shared" si="14"/>
        <v>219</v>
      </c>
      <c r="I38" s="12">
        <f t="shared" si="14"/>
        <v>43</v>
      </c>
      <c r="J38" s="13">
        <f t="shared" si="14"/>
        <v>262</v>
      </c>
      <c r="K38" s="11">
        <f t="shared" si="14"/>
        <v>256</v>
      </c>
      <c r="L38" s="12">
        <f t="shared" si="14"/>
        <v>-104</v>
      </c>
      <c r="M38" s="13">
        <f t="shared" si="14"/>
        <v>152</v>
      </c>
    </row>
    <row r="39" spans="1:13" s="9" customFormat="1" ht="13.5">
      <c r="A39" s="10" t="s">
        <v>6</v>
      </c>
      <c r="B39" s="11">
        <f aca="true" t="shared" si="15" ref="B39:M39">B11-B25</f>
        <v>-40</v>
      </c>
      <c r="C39" s="12">
        <f t="shared" si="15"/>
        <v>-5</v>
      </c>
      <c r="D39" s="13">
        <f t="shared" si="15"/>
        <v>-45</v>
      </c>
      <c r="E39" s="11">
        <f t="shared" si="15"/>
        <v>216</v>
      </c>
      <c r="F39" s="12">
        <f t="shared" si="15"/>
        <v>70</v>
      </c>
      <c r="G39" s="13">
        <f t="shared" si="15"/>
        <v>286</v>
      </c>
      <c r="H39" s="11">
        <f t="shared" si="15"/>
        <v>25</v>
      </c>
      <c r="I39" s="12">
        <f t="shared" si="15"/>
        <v>-40</v>
      </c>
      <c r="J39" s="13">
        <f t="shared" si="15"/>
        <v>-15</v>
      </c>
      <c r="K39" s="11">
        <f t="shared" si="15"/>
        <v>201</v>
      </c>
      <c r="L39" s="12">
        <f t="shared" si="15"/>
        <v>25</v>
      </c>
      <c r="M39" s="13">
        <f t="shared" si="15"/>
        <v>226</v>
      </c>
    </row>
    <row r="40" spans="1:13" s="9" customFormat="1" ht="13.5">
      <c r="A40" s="10" t="s">
        <v>7</v>
      </c>
      <c r="B40" s="11">
        <f aca="true" t="shared" si="16" ref="B40:M40">B12-B26</f>
        <v>83</v>
      </c>
      <c r="C40" s="12">
        <f t="shared" si="16"/>
        <v>8</v>
      </c>
      <c r="D40" s="13">
        <f t="shared" si="16"/>
        <v>91</v>
      </c>
      <c r="E40" s="11">
        <f t="shared" si="16"/>
        <v>-73</v>
      </c>
      <c r="F40" s="12">
        <f t="shared" si="16"/>
        <v>38</v>
      </c>
      <c r="G40" s="13">
        <f t="shared" si="16"/>
        <v>-35</v>
      </c>
      <c r="H40" s="11">
        <f t="shared" si="16"/>
        <v>-135</v>
      </c>
      <c r="I40" s="12">
        <f t="shared" si="16"/>
        <v>-47</v>
      </c>
      <c r="J40" s="13">
        <f t="shared" si="16"/>
        <v>-182</v>
      </c>
      <c r="K40" s="11">
        <f t="shared" si="16"/>
        <v>-125</v>
      </c>
      <c r="L40" s="12">
        <f t="shared" si="16"/>
        <v>-1</v>
      </c>
      <c r="M40" s="13">
        <f t="shared" si="16"/>
        <v>-126</v>
      </c>
    </row>
    <row r="41" spans="1:13" s="9" customFormat="1" ht="13.5">
      <c r="A41" s="14" t="s">
        <v>8</v>
      </c>
      <c r="B41" s="15">
        <f aca="true" t="shared" si="17" ref="B41:M41">B13-B27</f>
        <v>-40</v>
      </c>
      <c r="C41" s="16">
        <f t="shared" si="17"/>
        <v>-57</v>
      </c>
      <c r="D41" s="17">
        <f t="shared" si="17"/>
        <v>-97</v>
      </c>
      <c r="E41" s="15">
        <f t="shared" si="17"/>
        <v>-310</v>
      </c>
      <c r="F41" s="16">
        <f t="shared" si="17"/>
        <v>-12</v>
      </c>
      <c r="G41" s="17">
        <f t="shared" si="17"/>
        <v>-322</v>
      </c>
      <c r="H41" s="15">
        <f t="shared" si="17"/>
        <v>73</v>
      </c>
      <c r="I41" s="16">
        <f t="shared" si="17"/>
        <v>-9</v>
      </c>
      <c r="J41" s="17">
        <f t="shared" si="17"/>
        <v>64</v>
      </c>
      <c r="K41" s="15">
        <f t="shared" si="17"/>
        <v>-277</v>
      </c>
      <c r="L41" s="16">
        <f t="shared" si="17"/>
        <v>-78</v>
      </c>
      <c r="M41" s="17">
        <f t="shared" si="17"/>
        <v>-355</v>
      </c>
    </row>
    <row r="42" spans="1:13" s="22" customFormat="1" ht="13.5">
      <c r="A42" s="18" t="s">
        <v>9</v>
      </c>
      <c r="B42" s="19">
        <f aca="true" t="shared" si="18" ref="B42:M42">SUM(B35:B41)</f>
        <v>-11</v>
      </c>
      <c r="C42" s="20">
        <f t="shared" si="18"/>
        <v>-250</v>
      </c>
      <c r="D42" s="21">
        <f t="shared" si="18"/>
        <v>-261</v>
      </c>
      <c r="E42" s="19">
        <f t="shared" si="18"/>
        <v>375</v>
      </c>
      <c r="F42" s="20">
        <f t="shared" si="18"/>
        <v>92</v>
      </c>
      <c r="G42" s="21">
        <f t="shared" si="18"/>
        <v>467</v>
      </c>
      <c r="H42" s="19">
        <f t="shared" si="18"/>
        <v>291</v>
      </c>
      <c r="I42" s="20">
        <f t="shared" si="18"/>
        <v>-71</v>
      </c>
      <c r="J42" s="21">
        <f t="shared" si="18"/>
        <v>220</v>
      </c>
      <c r="K42" s="19">
        <f t="shared" si="18"/>
        <v>655</v>
      </c>
      <c r="L42" s="20">
        <f t="shared" si="18"/>
        <v>-229</v>
      </c>
      <c r="M42" s="21">
        <f t="shared" si="18"/>
        <v>426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38"/>
  <sheetViews>
    <sheetView showGridLines="0" zoomScale="85" zoomScaleNormal="85" workbookViewId="0" topLeftCell="A1">
      <selection activeCell="A3" sqref="A3:IV3"/>
    </sheetView>
  </sheetViews>
  <sheetFormatPr defaultColWidth="9.00390625" defaultRowHeight="13.5"/>
  <cols>
    <col min="1" max="1" width="21.00390625" style="0" customWidth="1"/>
    <col min="2" max="4" width="6.625" style="0" customWidth="1"/>
    <col min="5" max="5" width="10.125" style="0" customWidth="1"/>
    <col min="6" max="6" width="8.50390625" style="0" customWidth="1"/>
    <col min="7" max="9" width="6.625" style="0" customWidth="1"/>
    <col min="10" max="10" width="8.125" style="0" hidden="1" customWidth="1"/>
    <col min="11" max="11" width="8.50390625" style="0" customWidth="1"/>
    <col min="12" max="12" width="7.625" style="0" customWidth="1"/>
    <col min="13" max="14" width="6.625" style="0" customWidth="1"/>
    <col min="15" max="15" width="11.25390625" style="0" customWidth="1"/>
    <col min="16" max="16" width="8.50390625" style="0" customWidth="1"/>
    <col min="17" max="17" width="6.625" style="0" hidden="1" customWidth="1"/>
    <col min="18" max="16384" width="6.625" style="0" customWidth="1"/>
  </cols>
  <sheetData>
    <row r="1" ht="16.5">
      <c r="A1" s="118" t="s">
        <v>101</v>
      </c>
    </row>
    <row r="2" ht="13.5" hidden="1">
      <c r="A2" s="1" t="s">
        <v>0</v>
      </c>
    </row>
    <row r="3" ht="13.5">
      <c r="A3" s="1"/>
    </row>
    <row r="4" spans="1:16" ht="13.5">
      <c r="A4" s="1"/>
      <c r="B4" s="2" t="s">
        <v>11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5">
      <c r="B5" s="23" t="s">
        <v>12</v>
      </c>
      <c r="C5" s="24"/>
      <c r="D5" s="24"/>
      <c r="E5" s="24"/>
      <c r="F5" s="25"/>
      <c r="G5" s="23" t="s">
        <v>13</v>
      </c>
      <c r="H5" s="24"/>
      <c r="I5" s="24"/>
      <c r="J5" s="24"/>
      <c r="K5" s="25"/>
      <c r="L5" s="23" t="s">
        <v>14</v>
      </c>
      <c r="M5" s="24"/>
      <c r="N5" s="24"/>
      <c r="O5" s="24"/>
      <c r="P5" s="25"/>
    </row>
    <row r="6" spans="1:16" s="4" customFormat="1" ht="42.75" customHeight="1">
      <c r="A6" s="3" t="s">
        <v>1</v>
      </c>
      <c r="B6" s="26" t="s">
        <v>15</v>
      </c>
      <c r="C6" s="27" t="s">
        <v>16</v>
      </c>
      <c r="D6" s="28" t="s">
        <v>17</v>
      </c>
      <c r="E6" s="28" t="s">
        <v>18</v>
      </c>
      <c r="F6" s="29" t="s">
        <v>19</v>
      </c>
      <c r="G6" s="26" t="s">
        <v>15</v>
      </c>
      <c r="H6" s="27" t="s">
        <v>16</v>
      </c>
      <c r="I6" s="28" t="s">
        <v>17</v>
      </c>
      <c r="J6" s="30" t="s">
        <v>18</v>
      </c>
      <c r="K6" s="29" t="s">
        <v>20</v>
      </c>
      <c r="L6" s="26" t="s">
        <v>15</v>
      </c>
      <c r="M6" s="27" t="s">
        <v>16</v>
      </c>
      <c r="N6" s="28" t="s">
        <v>17</v>
      </c>
      <c r="O6" s="28" t="s">
        <v>18</v>
      </c>
      <c r="P6" s="29" t="s">
        <v>19</v>
      </c>
    </row>
    <row r="7" spans="1:17" s="9" customFormat="1" ht="13.5">
      <c r="A7" s="5" t="s">
        <v>2</v>
      </c>
      <c r="B7" s="6">
        <v>630</v>
      </c>
      <c r="C7" s="7">
        <v>633</v>
      </c>
      <c r="D7" s="31">
        <v>426</v>
      </c>
      <c r="E7" s="31">
        <v>34</v>
      </c>
      <c r="F7" s="8">
        <f aca="true" t="shared" si="0" ref="F7:F13">SUM(B7:E7)</f>
        <v>1723</v>
      </c>
      <c r="G7" s="6">
        <v>66</v>
      </c>
      <c r="H7" s="7"/>
      <c r="I7" s="31"/>
      <c r="J7" s="31"/>
      <c r="K7" s="8">
        <f aca="true" t="shared" si="1" ref="K7:K13">SUM(G7:J7)</f>
        <v>66</v>
      </c>
      <c r="L7" s="6">
        <f aca="true" t="shared" si="2" ref="L7:O13">SUM(B7,G7)</f>
        <v>696</v>
      </c>
      <c r="M7" s="7">
        <f t="shared" si="2"/>
        <v>633</v>
      </c>
      <c r="N7" s="31">
        <f t="shared" si="2"/>
        <v>426</v>
      </c>
      <c r="O7" s="31">
        <f t="shared" si="2"/>
        <v>34</v>
      </c>
      <c r="P7" s="8">
        <f aca="true" t="shared" si="3" ref="P7:P13">SUM(L7:O7)</f>
        <v>1789</v>
      </c>
      <c r="Q7" s="9">
        <f aca="true" t="shared" si="4" ref="Q7:Q14">L7-SUM(B7,G7)</f>
        <v>0</v>
      </c>
    </row>
    <row r="8" spans="1:17" s="9" customFormat="1" ht="13.5">
      <c r="A8" s="10" t="s">
        <v>3</v>
      </c>
      <c r="B8" s="11">
        <v>3448</v>
      </c>
      <c r="C8" s="12">
        <v>2975</v>
      </c>
      <c r="D8" s="32">
        <v>1123</v>
      </c>
      <c r="E8" s="32">
        <v>15</v>
      </c>
      <c r="F8" s="13">
        <f t="shared" si="0"/>
        <v>7561</v>
      </c>
      <c r="G8" s="11">
        <v>128</v>
      </c>
      <c r="H8" s="12">
        <v>4</v>
      </c>
      <c r="I8" s="32"/>
      <c r="J8" s="32"/>
      <c r="K8" s="13">
        <f t="shared" si="1"/>
        <v>132</v>
      </c>
      <c r="L8" s="11">
        <f t="shared" si="2"/>
        <v>3576</v>
      </c>
      <c r="M8" s="12">
        <f t="shared" si="2"/>
        <v>2979</v>
      </c>
      <c r="N8" s="32">
        <f t="shared" si="2"/>
        <v>1123</v>
      </c>
      <c r="O8" s="32">
        <f t="shared" si="2"/>
        <v>15</v>
      </c>
      <c r="P8" s="13">
        <f t="shared" si="3"/>
        <v>7693</v>
      </c>
      <c r="Q8" s="9">
        <f t="shared" si="4"/>
        <v>0</v>
      </c>
    </row>
    <row r="9" spans="1:17" s="9" customFormat="1" ht="13.5">
      <c r="A9" s="10" t="s">
        <v>4</v>
      </c>
      <c r="B9" s="11">
        <v>663</v>
      </c>
      <c r="C9" s="12">
        <v>718</v>
      </c>
      <c r="D9" s="32">
        <v>481</v>
      </c>
      <c r="E9" s="32">
        <v>19</v>
      </c>
      <c r="F9" s="13">
        <f t="shared" si="0"/>
        <v>1881</v>
      </c>
      <c r="G9" s="11"/>
      <c r="H9" s="12"/>
      <c r="I9" s="32"/>
      <c r="J9" s="32"/>
      <c r="K9" s="13">
        <f t="shared" si="1"/>
        <v>0</v>
      </c>
      <c r="L9" s="11">
        <f t="shared" si="2"/>
        <v>663</v>
      </c>
      <c r="M9" s="12">
        <f t="shared" si="2"/>
        <v>718</v>
      </c>
      <c r="N9" s="32">
        <f t="shared" si="2"/>
        <v>481</v>
      </c>
      <c r="O9" s="32">
        <f t="shared" si="2"/>
        <v>19</v>
      </c>
      <c r="P9" s="13">
        <f t="shared" si="3"/>
        <v>1881</v>
      </c>
      <c r="Q9" s="9">
        <f t="shared" si="4"/>
        <v>0</v>
      </c>
    </row>
    <row r="10" spans="1:17" s="9" customFormat="1" ht="13.5">
      <c r="A10" s="10" t="s">
        <v>5</v>
      </c>
      <c r="B10" s="11">
        <v>3092</v>
      </c>
      <c r="C10" s="12">
        <v>3064</v>
      </c>
      <c r="D10" s="32">
        <v>1845</v>
      </c>
      <c r="E10" s="32">
        <v>175</v>
      </c>
      <c r="F10" s="13">
        <f t="shared" si="0"/>
        <v>8176</v>
      </c>
      <c r="G10" s="11">
        <v>243</v>
      </c>
      <c r="H10" s="12">
        <v>70</v>
      </c>
      <c r="I10" s="32">
        <v>17</v>
      </c>
      <c r="J10" s="32"/>
      <c r="K10" s="13">
        <f t="shared" si="1"/>
        <v>330</v>
      </c>
      <c r="L10" s="11">
        <f t="shared" si="2"/>
        <v>3335</v>
      </c>
      <c r="M10" s="12">
        <f t="shared" si="2"/>
        <v>3134</v>
      </c>
      <c r="N10" s="32">
        <f t="shared" si="2"/>
        <v>1862</v>
      </c>
      <c r="O10" s="32">
        <f t="shared" si="2"/>
        <v>175</v>
      </c>
      <c r="P10" s="13">
        <f t="shared" si="3"/>
        <v>8506</v>
      </c>
      <c r="Q10" s="9">
        <f t="shared" si="4"/>
        <v>0</v>
      </c>
    </row>
    <row r="11" spans="1:17" s="9" customFormat="1" ht="13.5">
      <c r="A11" s="10" t="s">
        <v>6</v>
      </c>
      <c r="B11" s="11">
        <v>2800</v>
      </c>
      <c r="C11" s="12">
        <v>2625</v>
      </c>
      <c r="D11" s="32">
        <v>878</v>
      </c>
      <c r="E11" s="32">
        <v>144</v>
      </c>
      <c r="F11" s="13">
        <f t="shared" si="0"/>
        <v>6447</v>
      </c>
      <c r="G11" s="11">
        <v>22</v>
      </c>
      <c r="H11" s="12">
        <v>31</v>
      </c>
      <c r="I11" s="32"/>
      <c r="J11" s="32"/>
      <c r="K11" s="13">
        <f t="shared" si="1"/>
        <v>53</v>
      </c>
      <c r="L11" s="11">
        <f t="shared" si="2"/>
        <v>2822</v>
      </c>
      <c r="M11" s="12">
        <f t="shared" si="2"/>
        <v>2656</v>
      </c>
      <c r="N11" s="32">
        <f t="shared" si="2"/>
        <v>878</v>
      </c>
      <c r="O11" s="32">
        <f t="shared" si="2"/>
        <v>144</v>
      </c>
      <c r="P11" s="13">
        <f t="shared" si="3"/>
        <v>6500</v>
      </c>
      <c r="Q11" s="9">
        <f t="shared" si="4"/>
        <v>0</v>
      </c>
    </row>
    <row r="12" spans="1:17" s="9" customFormat="1" ht="13.5">
      <c r="A12" s="10" t="s">
        <v>7</v>
      </c>
      <c r="B12" s="11">
        <v>3222</v>
      </c>
      <c r="C12" s="12">
        <v>2433</v>
      </c>
      <c r="D12" s="32">
        <v>1249</v>
      </c>
      <c r="E12" s="32">
        <v>239</v>
      </c>
      <c r="F12" s="13">
        <f t="shared" si="0"/>
        <v>7143</v>
      </c>
      <c r="G12" s="11">
        <v>339</v>
      </c>
      <c r="H12" s="12">
        <v>111</v>
      </c>
      <c r="I12" s="32">
        <v>27</v>
      </c>
      <c r="J12" s="32"/>
      <c r="K12" s="13">
        <f t="shared" si="1"/>
        <v>477</v>
      </c>
      <c r="L12" s="11">
        <f t="shared" si="2"/>
        <v>3561</v>
      </c>
      <c r="M12" s="12">
        <f t="shared" si="2"/>
        <v>2544</v>
      </c>
      <c r="N12" s="32">
        <f t="shared" si="2"/>
        <v>1276</v>
      </c>
      <c r="O12" s="32">
        <f t="shared" si="2"/>
        <v>239</v>
      </c>
      <c r="P12" s="13">
        <f t="shared" si="3"/>
        <v>7620</v>
      </c>
      <c r="Q12" s="9">
        <f t="shared" si="4"/>
        <v>0</v>
      </c>
    </row>
    <row r="13" spans="1:17" s="9" customFormat="1" ht="13.5">
      <c r="A13" s="14" t="s">
        <v>8</v>
      </c>
      <c r="B13" s="15">
        <v>3187</v>
      </c>
      <c r="C13" s="16">
        <v>3325</v>
      </c>
      <c r="D13" s="33">
        <v>1599</v>
      </c>
      <c r="E13" s="33">
        <v>71</v>
      </c>
      <c r="F13" s="17">
        <f t="shared" si="0"/>
        <v>8182</v>
      </c>
      <c r="G13" s="15">
        <v>46</v>
      </c>
      <c r="H13" s="16">
        <v>6</v>
      </c>
      <c r="I13" s="33"/>
      <c r="J13" s="33"/>
      <c r="K13" s="17">
        <f t="shared" si="1"/>
        <v>52</v>
      </c>
      <c r="L13" s="15">
        <f t="shared" si="2"/>
        <v>3233</v>
      </c>
      <c r="M13" s="16">
        <f t="shared" si="2"/>
        <v>3331</v>
      </c>
      <c r="N13" s="33">
        <f t="shared" si="2"/>
        <v>1599</v>
      </c>
      <c r="O13" s="33">
        <f t="shared" si="2"/>
        <v>71</v>
      </c>
      <c r="P13" s="17">
        <f t="shared" si="3"/>
        <v>8234</v>
      </c>
      <c r="Q13" s="9">
        <f t="shared" si="4"/>
        <v>0</v>
      </c>
    </row>
    <row r="14" spans="1:17" s="22" customFormat="1" ht="13.5">
      <c r="A14" s="18" t="s">
        <v>9</v>
      </c>
      <c r="B14" s="19">
        <f aca="true" t="shared" si="5" ref="B14:P14">SUM(B7:B13)</f>
        <v>17042</v>
      </c>
      <c r="C14" s="20">
        <f t="shared" si="5"/>
        <v>15773</v>
      </c>
      <c r="D14" s="34">
        <f t="shared" si="5"/>
        <v>7601</v>
      </c>
      <c r="E14" s="34">
        <f t="shared" si="5"/>
        <v>697</v>
      </c>
      <c r="F14" s="21">
        <f t="shared" si="5"/>
        <v>41113</v>
      </c>
      <c r="G14" s="19">
        <f t="shared" si="5"/>
        <v>844</v>
      </c>
      <c r="H14" s="20">
        <f t="shared" si="5"/>
        <v>222</v>
      </c>
      <c r="I14" s="34">
        <f t="shared" si="5"/>
        <v>44</v>
      </c>
      <c r="J14" s="34">
        <f t="shared" si="5"/>
        <v>0</v>
      </c>
      <c r="K14" s="21">
        <f t="shared" si="5"/>
        <v>1110</v>
      </c>
      <c r="L14" s="19">
        <f t="shared" si="5"/>
        <v>17886</v>
      </c>
      <c r="M14" s="20">
        <f t="shared" si="5"/>
        <v>15995</v>
      </c>
      <c r="N14" s="34">
        <f t="shared" si="5"/>
        <v>7645</v>
      </c>
      <c r="O14" s="34">
        <f t="shared" si="5"/>
        <v>697</v>
      </c>
      <c r="P14" s="21">
        <f t="shared" si="5"/>
        <v>42223</v>
      </c>
      <c r="Q14" s="9">
        <f t="shared" si="4"/>
        <v>0</v>
      </c>
    </row>
    <row r="15" ht="3.75" customHeight="1"/>
    <row r="16" ht="13.5">
      <c r="A16" t="s">
        <v>100</v>
      </c>
    </row>
    <row r="17" ht="27" customHeight="1"/>
    <row r="18" spans="1:16" ht="13.5">
      <c r="A18" s="1"/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5">
      <c r="B19" s="23" t="s">
        <v>12</v>
      </c>
      <c r="C19" s="24"/>
      <c r="D19" s="24"/>
      <c r="E19" s="24"/>
      <c r="F19" s="25"/>
      <c r="G19" s="23" t="s">
        <v>13</v>
      </c>
      <c r="H19" s="24"/>
      <c r="I19" s="24"/>
      <c r="J19" s="24"/>
      <c r="K19" s="25"/>
      <c r="L19" s="23" t="s">
        <v>14</v>
      </c>
      <c r="M19" s="24"/>
      <c r="N19" s="24"/>
      <c r="O19" s="24"/>
      <c r="P19" s="25"/>
    </row>
    <row r="20" spans="1:16" s="4" customFormat="1" ht="42.75" customHeight="1">
      <c r="A20" s="3" t="s">
        <v>1</v>
      </c>
      <c r="B20" s="26" t="s">
        <v>15</v>
      </c>
      <c r="C20" s="27" t="s">
        <v>16</v>
      </c>
      <c r="D20" s="28" t="s">
        <v>17</v>
      </c>
      <c r="E20" s="28" t="s">
        <v>18</v>
      </c>
      <c r="F20" s="29" t="s">
        <v>19</v>
      </c>
      <c r="G20" s="26" t="s">
        <v>15</v>
      </c>
      <c r="H20" s="27" t="s">
        <v>16</v>
      </c>
      <c r="I20" s="28" t="s">
        <v>17</v>
      </c>
      <c r="J20" s="30" t="s">
        <v>18</v>
      </c>
      <c r="K20" s="29" t="s">
        <v>20</v>
      </c>
      <c r="L20" s="26" t="s">
        <v>15</v>
      </c>
      <c r="M20" s="27" t="s">
        <v>16</v>
      </c>
      <c r="N20" s="28" t="s">
        <v>17</v>
      </c>
      <c r="O20" s="28" t="s">
        <v>18</v>
      </c>
      <c r="P20" s="29" t="s">
        <v>19</v>
      </c>
    </row>
    <row r="21" spans="1:17" s="9" customFormat="1" ht="13.5">
      <c r="A21" s="5" t="s">
        <v>2</v>
      </c>
      <c r="B21" s="35">
        <f aca="true" t="shared" si="6" ref="B21:E28">B7/$F7</f>
        <v>0.3656413232733604</v>
      </c>
      <c r="C21" s="36">
        <f t="shared" si="6"/>
        <v>0.367382472431805</v>
      </c>
      <c r="D21" s="36">
        <f t="shared" si="6"/>
        <v>0.24724318049912944</v>
      </c>
      <c r="E21" s="36">
        <f t="shared" si="6"/>
        <v>0.019733023795705164</v>
      </c>
      <c r="F21" s="37">
        <f aca="true" t="shared" si="7" ref="F21:F28">SUM(B21:E21)</f>
        <v>1</v>
      </c>
      <c r="G21" s="35">
        <f aca="true" t="shared" si="8" ref="G21:I28">IF(G7&gt;0,G7/$K7,"")</f>
        <v>1</v>
      </c>
      <c r="H21" s="36">
        <f t="shared" si="8"/>
      </c>
      <c r="I21" s="38">
        <f t="shared" si="8"/>
      </c>
      <c r="J21" s="31"/>
      <c r="K21" s="37">
        <f aca="true" t="shared" si="9" ref="K21:K28">SUM(G21:J21)</f>
        <v>1</v>
      </c>
      <c r="L21" s="35">
        <f aca="true" t="shared" si="10" ref="L21:O28">L7/$P7</f>
        <v>0.3890441587479039</v>
      </c>
      <c r="M21" s="36">
        <f t="shared" si="10"/>
        <v>0.3538289547233091</v>
      </c>
      <c r="N21" s="38">
        <f t="shared" si="10"/>
        <v>0.23812185578535494</v>
      </c>
      <c r="O21" s="38">
        <f t="shared" si="10"/>
        <v>0.019005030743432086</v>
      </c>
      <c r="P21" s="37">
        <f aca="true" t="shared" si="11" ref="P21:P28">SUM(L21:O21)</f>
        <v>1</v>
      </c>
      <c r="Q21" s="9">
        <f aca="true" t="shared" si="12" ref="Q21:Q28">L21-SUM(B21,G21)</f>
        <v>-0.9765971645254565</v>
      </c>
    </row>
    <row r="22" spans="1:17" s="9" customFormat="1" ht="13.5">
      <c r="A22" s="10" t="s">
        <v>3</v>
      </c>
      <c r="B22" s="35">
        <f t="shared" si="6"/>
        <v>0.4560243354053697</v>
      </c>
      <c r="C22" s="36">
        <f t="shared" si="6"/>
        <v>0.39346647268879775</v>
      </c>
      <c r="D22" s="36">
        <f t="shared" si="6"/>
        <v>0.14852532733765375</v>
      </c>
      <c r="E22" s="36">
        <f t="shared" si="6"/>
        <v>0.0019838645681788123</v>
      </c>
      <c r="F22" s="37">
        <f t="shared" si="7"/>
        <v>1</v>
      </c>
      <c r="G22" s="39">
        <f t="shared" si="8"/>
        <v>0.9696969696969697</v>
      </c>
      <c r="H22" s="40">
        <f t="shared" si="8"/>
        <v>0.030303030303030304</v>
      </c>
      <c r="I22" s="41">
        <f t="shared" si="8"/>
      </c>
      <c r="J22" s="32"/>
      <c r="K22" s="37">
        <f t="shared" si="9"/>
        <v>1</v>
      </c>
      <c r="L22" s="39">
        <f t="shared" si="10"/>
        <v>0.4648381645651891</v>
      </c>
      <c r="M22" s="40">
        <f t="shared" si="10"/>
        <v>0.3872351488366047</v>
      </c>
      <c r="N22" s="41">
        <f t="shared" si="10"/>
        <v>0.1459768620824126</v>
      </c>
      <c r="O22" s="41">
        <f t="shared" si="10"/>
        <v>0.0019498245157935786</v>
      </c>
      <c r="P22" s="42">
        <f t="shared" si="11"/>
        <v>1</v>
      </c>
      <c r="Q22" s="9">
        <f t="shared" si="12"/>
        <v>-0.9608831405371503</v>
      </c>
    </row>
    <row r="23" spans="1:17" s="9" customFormat="1" ht="13.5">
      <c r="A23" s="10" t="s">
        <v>4</v>
      </c>
      <c r="B23" s="35">
        <f t="shared" si="6"/>
        <v>0.3524720893141946</v>
      </c>
      <c r="C23" s="36">
        <f t="shared" si="6"/>
        <v>0.38171185539606595</v>
      </c>
      <c r="D23" s="36">
        <f t="shared" si="6"/>
        <v>0.2557150451887294</v>
      </c>
      <c r="E23" s="36">
        <f t="shared" si="6"/>
        <v>0.010101010101010102</v>
      </c>
      <c r="F23" s="37">
        <f t="shared" si="7"/>
        <v>0.9999999999999999</v>
      </c>
      <c r="G23" s="39">
        <f t="shared" si="8"/>
      </c>
      <c r="H23" s="40">
        <f t="shared" si="8"/>
      </c>
      <c r="I23" s="41">
        <f t="shared" si="8"/>
      </c>
      <c r="J23" s="32"/>
      <c r="K23" s="37">
        <f t="shared" si="9"/>
        <v>0</v>
      </c>
      <c r="L23" s="39">
        <f t="shared" si="10"/>
        <v>0.3524720893141946</v>
      </c>
      <c r="M23" s="40">
        <f t="shared" si="10"/>
        <v>0.38171185539606595</v>
      </c>
      <c r="N23" s="41">
        <f t="shared" si="10"/>
        <v>0.2557150451887294</v>
      </c>
      <c r="O23" s="41">
        <f t="shared" si="10"/>
        <v>0.010101010101010102</v>
      </c>
      <c r="P23" s="42">
        <f t="shared" si="11"/>
        <v>0.9999999999999999</v>
      </c>
      <c r="Q23" s="9">
        <f t="shared" si="12"/>
        <v>0</v>
      </c>
    </row>
    <row r="24" spans="1:17" s="9" customFormat="1" ht="13.5">
      <c r="A24" s="10" t="s">
        <v>5</v>
      </c>
      <c r="B24" s="35">
        <f t="shared" si="6"/>
        <v>0.37818003913894327</v>
      </c>
      <c r="C24" s="36">
        <f t="shared" si="6"/>
        <v>0.3747553816046967</v>
      </c>
      <c r="D24" s="36">
        <f t="shared" si="6"/>
        <v>0.22566046966731898</v>
      </c>
      <c r="E24" s="36">
        <f t="shared" si="6"/>
        <v>0.021404109589041095</v>
      </c>
      <c r="F24" s="37">
        <f t="shared" si="7"/>
        <v>1</v>
      </c>
      <c r="G24" s="39">
        <f t="shared" si="8"/>
        <v>0.7363636363636363</v>
      </c>
      <c r="H24" s="40">
        <f t="shared" si="8"/>
        <v>0.21212121212121213</v>
      </c>
      <c r="I24" s="41">
        <f t="shared" si="8"/>
        <v>0.051515151515151514</v>
      </c>
      <c r="J24" s="32"/>
      <c r="K24" s="37">
        <f t="shared" si="9"/>
        <v>1</v>
      </c>
      <c r="L24" s="39">
        <f t="shared" si="10"/>
        <v>0.3920761815189278</v>
      </c>
      <c r="M24" s="40">
        <f t="shared" si="10"/>
        <v>0.36844580296261464</v>
      </c>
      <c r="N24" s="41">
        <f t="shared" si="10"/>
        <v>0.21890430284505055</v>
      </c>
      <c r="O24" s="41">
        <f t="shared" si="10"/>
        <v>0.020573712673407008</v>
      </c>
      <c r="P24" s="42">
        <f t="shared" si="11"/>
        <v>1</v>
      </c>
      <c r="Q24" s="9">
        <f t="shared" si="12"/>
        <v>-0.7224674939836517</v>
      </c>
    </row>
    <row r="25" spans="1:17" s="9" customFormat="1" ht="13.5">
      <c r="A25" s="10" t="s">
        <v>6</v>
      </c>
      <c r="B25" s="35">
        <f t="shared" si="6"/>
        <v>0.43431053203040176</v>
      </c>
      <c r="C25" s="36">
        <f t="shared" si="6"/>
        <v>0.40716612377850164</v>
      </c>
      <c r="D25" s="36">
        <f t="shared" si="6"/>
        <v>0.13618737397239025</v>
      </c>
      <c r="E25" s="36">
        <f t="shared" si="6"/>
        <v>0.022335970218706376</v>
      </c>
      <c r="F25" s="37">
        <f t="shared" si="7"/>
        <v>1</v>
      </c>
      <c r="G25" s="39">
        <f t="shared" si="8"/>
        <v>0.41509433962264153</v>
      </c>
      <c r="H25" s="40">
        <f t="shared" si="8"/>
        <v>0.5849056603773585</v>
      </c>
      <c r="I25" s="41">
        <f t="shared" si="8"/>
      </c>
      <c r="J25" s="32"/>
      <c r="K25" s="37">
        <f t="shared" si="9"/>
        <v>1</v>
      </c>
      <c r="L25" s="39">
        <f t="shared" si="10"/>
        <v>0.43415384615384617</v>
      </c>
      <c r="M25" s="40">
        <f t="shared" si="10"/>
        <v>0.4086153846153846</v>
      </c>
      <c r="N25" s="41">
        <f t="shared" si="10"/>
        <v>0.13507692307692307</v>
      </c>
      <c r="O25" s="41">
        <f t="shared" si="10"/>
        <v>0.022153846153846152</v>
      </c>
      <c r="P25" s="42">
        <f t="shared" si="11"/>
        <v>1</v>
      </c>
      <c r="Q25" s="9">
        <f t="shared" si="12"/>
        <v>-0.4152510254991972</v>
      </c>
    </row>
    <row r="26" spans="1:17" s="9" customFormat="1" ht="13.5">
      <c r="A26" s="10" t="s">
        <v>7</v>
      </c>
      <c r="B26" s="35">
        <f t="shared" si="6"/>
        <v>0.4510709785804284</v>
      </c>
      <c r="C26" s="36">
        <f t="shared" si="6"/>
        <v>0.34061318773624527</v>
      </c>
      <c r="D26" s="36">
        <f t="shared" si="6"/>
        <v>0.17485650286994261</v>
      </c>
      <c r="E26" s="36">
        <f t="shared" si="6"/>
        <v>0.03345933081338373</v>
      </c>
      <c r="F26" s="37">
        <f t="shared" si="7"/>
        <v>0.9999999999999999</v>
      </c>
      <c r="G26" s="39">
        <f t="shared" si="8"/>
        <v>0.710691823899371</v>
      </c>
      <c r="H26" s="40">
        <f t="shared" si="8"/>
        <v>0.23270440251572327</v>
      </c>
      <c r="I26" s="41">
        <f t="shared" si="8"/>
        <v>0.05660377358490566</v>
      </c>
      <c r="J26" s="32"/>
      <c r="K26" s="37">
        <f t="shared" si="9"/>
        <v>1</v>
      </c>
      <c r="L26" s="39">
        <f t="shared" si="10"/>
        <v>0.4673228346456693</v>
      </c>
      <c r="M26" s="40">
        <f t="shared" si="10"/>
        <v>0.33385826771653543</v>
      </c>
      <c r="N26" s="41">
        <f t="shared" si="10"/>
        <v>0.16745406824146983</v>
      </c>
      <c r="O26" s="41">
        <f t="shared" si="10"/>
        <v>0.03136482939632546</v>
      </c>
      <c r="P26" s="42">
        <f t="shared" si="11"/>
        <v>1</v>
      </c>
      <c r="Q26" s="9">
        <f t="shared" si="12"/>
        <v>-0.6944399678341302</v>
      </c>
    </row>
    <row r="27" spans="1:17" s="9" customFormat="1" ht="13.5">
      <c r="A27" s="14" t="s">
        <v>8</v>
      </c>
      <c r="B27" s="35">
        <f t="shared" si="6"/>
        <v>0.3895135663651919</v>
      </c>
      <c r="C27" s="36">
        <f t="shared" si="6"/>
        <v>0.40637985822537276</v>
      </c>
      <c r="D27" s="36">
        <f t="shared" si="6"/>
        <v>0.1954289904668785</v>
      </c>
      <c r="E27" s="36">
        <f t="shared" si="6"/>
        <v>0.008677584942556832</v>
      </c>
      <c r="F27" s="37">
        <f t="shared" si="7"/>
        <v>1</v>
      </c>
      <c r="G27" s="43">
        <f t="shared" si="8"/>
        <v>0.8846153846153846</v>
      </c>
      <c r="H27" s="44">
        <f t="shared" si="8"/>
        <v>0.11538461538461539</v>
      </c>
      <c r="I27" s="45">
        <f t="shared" si="8"/>
      </c>
      <c r="J27" s="33"/>
      <c r="K27" s="37">
        <f t="shared" si="9"/>
        <v>1</v>
      </c>
      <c r="L27" s="43">
        <f t="shared" si="10"/>
        <v>0.3926402720427496</v>
      </c>
      <c r="M27" s="44">
        <f t="shared" si="10"/>
        <v>0.4045421423366529</v>
      </c>
      <c r="N27" s="45">
        <f t="shared" si="10"/>
        <v>0.19419480204032064</v>
      </c>
      <c r="O27" s="45">
        <f t="shared" si="10"/>
        <v>0.008622783580276901</v>
      </c>
      <c r="P27" s="46">
        <f t="shared" si="11"/>
        <v>1</v>
      </c>
      <c r="Q27" s="9">
        <f t="shared" si="12"/>
        <v>-0.8814886789378269</v>
      </c>
    </row>
    <row r="28" spans="1:17" s="22" customFormat="1" ht="13.5">
      <c r="A28" s="18" t="s">
        <v>9</v>
      </c>
      <c r="B28" s="47">
        <f t="shared" si="6"/>
        <v>0.4145160898012794</v>
      </c>
      <c r="C28" s="48">
        <f t="shared" si="6"/>
        <v>0.38364994040814343</v>
      </c>
      <c r="D28" s="49">
        <f t="shared" si="6"/>
        <v>0.18488069467078538</v>
      </c>
      <c r="E28" s="49">
        <f t="shared" si="6"/>
        <v>0.016953275119791795</v>
      </c>
      <c r="F28" s="50">
        <f t="shared" si="7"/>
        <v>1</v>
      </c>
      <c r="G28" s="47">
        <f t="shared" si="8"/>
        <v>0.7603603603603604</v>
      </c>
      <c r="H28" s="48">
        <f t="shared" si="8"/>
        <v>0.2</v>
      </c>
      <c r="I28" s="49">
        <f t="shared" si="8"/>
        <v>0.03963963963963964</v>
      </c>
      <c r="J28" s="34"/>
      <c r="K28" s="50">
        <f t="shared" si="9"/>
        <v>1</v>
      </c>
      <c r="L28" s="47">
        <f t="shared" si="10"/>
        <v>0.42360798616867584</v>
      </c>
      <c r="M28" s="48">
        <f t="shared" si="10"/>
        <v>0.37882196906899085</v>
      </c>
      <c r="N28" s="49">
        <f t="shared" si="10"/>
        <v>0.1810624541126874</v>
      </c>
      <c r="O28" s="49">
        <f t="shared" si="10"/>
        <v>0.016507590649645926</v>
      </c>
      <c r="P28" s="50">
        <f t="shared" si="11"/>
        <v>1</v>
      </c>
      <c r="Q28" s="9">
        <f t="shared" si="12"/>
        <v>-0.7512684639929639</v>
      </c>
    </row>
    <row r="29" ht="9.75" customHeight="1"/>
    <row r="30" spans="2:16" ht="20.25" customHeight="1" hidden="1">
      <c r="B30" s="51" t="s">
        <v>22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hidden="1">
      <c r="B31" s="23" t="s">
        <v>12</v>
      </c>
      <c r="C31" s="24"/>
      <c r="D31" s="24"/>
      <c r="E31" s="24"/>
      <c r="F31" s="25"/>
      <c r="G31" s="23" t="s">
        <v>13</v>
      </c>
      <c r="H31" s="24"/>
      <c r="I31" s="24"/>
      <c r="J31" s="24"/>
      <c r="K31" s="25"/>
      <c r="L31" s="23" t="s">
        <v>14</v>
      </c>
      <c r="M31" s="24"/>
      <c r="N31" s="24"/>
      <c r="O31" s="24"/>
      <c r="P31" s="25"/>
    </row>
    <row r="32" spans="1:16" s="4" customFormat="1" ht="42.75" customHeight="1" hidden="1">
      <c r="A32" s="3"/>
      <c r="B32" s="26" t="s">
        <v>15</v>
      </c>
      <c r="C32" s="27" t="s">
        <v>16</v>
      </c>
      <c r="D32" s="28" t="s">
        <v>17</v>
      </c>
      <c r="E32" s="28" t="s">
        <v>18</v>
      </c>
      <c r="F32" s="29" t="s">
        <v>19</v>
      </c>
      <c r="G32" s="26" t="s">
        <v>15</v>
      </c>
      <c r="H32" s="27" t="s">
        <v>16</v>
      </c>
      <c r="I32" s="28" t="s">
        <v>17</v>
      </c>
      <c r="J32" s="30" t="s">
        <v>18</v>
      </c>
      <c r="K32" s="29" t="s">
        <v>20</v>
      </c>
      <c r="L32" s="26" t="s">
        <v>15</v>
      </c>
      <c r="M32" s="27" t="s">
        <v>16</v>
      </c>
      <c r="N32" s="28" t="s">
        <v>17</v>
      </c>
      <c r="O32" s="28" t="s">
        <v>18</v>
      </c>
      <c r="P32" s="29" t="s">
        <v>19</v>
      </c>
    </row>
    <row r="33" spans="1:18" ht="13.5" hidden="1">
      <c r="A33" s="53" t="s">
        <v>23</v>
      </c>
      <c r="B33" s="54">
        <v>16820</v>
      </c>
      <c r="C33" s="55">
        <v>15735</v>
      </c>
      <c r="D33" s="56">
        <v>7602</v>
      </c>
      <c r="E33" s="56">
        <v>665</v>
      </c>
      <c r="F33" s="57">
        <f>SUM(B33:E33)</f>
        <v>40822</v>
      </c>
      <c r="G33" s="54">
        <v>909</v>
      </c>
      <c r="H33" s="55">
        <v>243</v>
      </c>
      <c r="I33" s="56">
        <v>29</v>
      </c>
      <c r="J33" s="56">
        <v>7500</v>
      </c>
      <c r="K33" s="57">
        <v>1181</v>
      </c>
      <c r="L33" s="54">
        <v>17729</v>
      </c>
      <c r="M33" s="55">
        <v>15978</v>
      </c>
      <c r="N33" s="56">
        <v>7631</v>
      </c>
      <c r="O33" s="56">
        <v>665</v>
      </c>
      <c r="P33" s="57">
        <f>SUM(L33:O33)</f>
        <v>42003</v>
      </c>
      <c r="R33" s="58"/>
    </row>
    <row r="34" spans="1:16" ht="27" customHeight="1" hidden="1">
      <c r="A34" s="53" t="s">
        <v>24</v>
      </c>
      <c r="B34" s="54">
        <f aca="true" t="shared" si="13" ref="B34:P34">B14-B33</f>
        <v>222</v>
      </c>
      <c r="C34" s="55">
        <f t="shared" si="13"/>
        <v>38</v>
      </c>
      <c r="D34" s="56">
        <f t="shared" si="13"/>
        <v>-1</v>
      </c>
      <c r="E34" s="56">
        <f t="shared" si="13"/>
        <v>32</v>
      </c>
      <c r="F34" s="57">
        <f t="shared" si="13"/>
        <v>291</v>
      </c>
      <c r="G34" s="54">
        <f t="shared" si="13"/>
        <v>-65</v>
      </c>
      <c r="H34" s="55">
        <f t="shared" si="13"/>
        <v>-21</v>
      </c>
      <c r="I34" s="56">
        <f t="shared" si="13"/>
        <v>15</v>
      </c>
      <c r="J34" s="56">
        <f t="shared" si="13"/>
        <v>-7500</v>
      </c>
      <c r="K34" s="57">
        <f t="shared" si="13"/>
        <v>-71</v>
      </c>
      <c r="L34" s="54">
        <f t="shared" si="13"/>
        <v>157</v>
      </c>
      <c r="M34" s="55">
        <f t="shared" si="13"/>
        <v>17</v>
      </c>
      <c r="N34" s="56">
        <f t="shared" si="13"/>
        <v>14</v>
      </c>
      <c r="O34" s="56">
        <f t="shared" si="13"/>
        <v>32</v>
      </c>
      <c r="P34" s="57">
        <f t="shared" si="13"/>
        <v>220</v>
      </c>
    </row>
    <row r="35" spans="1:17" ht="13.5" hidden="1">
      <c r="A35" s="53" t="s">
        <v>25</v>
      </c>
      <c r="B35" s="59">
        <v>0.4120327274508843</v>
      </c>
      <c r="C35" s="60">
        <v>0.3854539219048552</v>
      </c>
      <c r="D35" s="61">
        <v>0.1862231149870168</v>
      </c>
      <c r="E35" s="61">
        <v>0.01629023565724364</v>
      </c>
      <c r="F35" s="62">
        <v>1</v>
      </c>
      <c r="G35" s="59">
        <v>0.7696867061812024</v>
      </c>
      <c r="H35" s="60">
        <v>0.20575783234546993</v>
      </c>
      <c r="I35" s="61">
        <v>0.024555461473327687</v>
      </c>
      <c r="J35" s="61">
        <v>1</v>
      </c>
      <c r="K35" s="62">
        <f>SUM(G35:I35)</f>
        <v>1</v>
      </c>
      <c r="L35" s="59">
        <v>0.4220888984120182</v>
      </c>
      <c r="M35" s="60">
        <v>0.38040139990000715</v>
      </c>
      <c r="N35" s="61">
        <v>0.18167749922624574</v>
      </c>
      <c r="O35" s="61">
        <v>0.015832202461728923</v>
      </c>
      <c r="P35" s="62">
        <v>1</v>
      </c>
      <c r="Q35">
        <v>1</v>
      </c>
    </row>
    <row r="36" spans="1:16" ht="27" customHeight="1" hidden="1">
      <c r="A36" s="53" t="s">
        <v>26</v>
      </c>
      <c r="B36" s="63">
        <f>B28-B35</f>
        <v>0.002483362350395091</v>
      </c>
      <c r="C36" s="64">
        <f>C28-C35</f>
        <v>-0.0018039814967117929</v>
      </c>
      <c r="D36" s="65">
        <f>D28-D35</f>
        <v>-0.001342420316231413</v>
      </c>
      <c r="E36" s="65">
        <f>E28-E35</f>
        <v>0.0006630394625481532</v>
      </c>
      <c r="F36" s="62"/>
      <c r="G36" s="63">
        <f>G28-G35</f>
        <v>-0.009326345820842019</v>
      </c>
      <c r="H36" s="64">
        <f>H28-H35</f>
        <v>-0.005757832345469921</v>
      </c>
      <c r="I36" s="65">
        <f>I28-I35</f>
        <v>0.01508417816631195</v>
      </c>
      <c r="J36" s="61">
        <f>J28-J35</f>
        <v>-1</v>
      </c>
      <c r="K36" s="62"/>
      <c r="L36" s="63">
        <f>L28-L35</f>
        <v>0.0015190877566576555</v>
      </c>
      <c r="M36" s="64">
        <f>M28-M35</f>
        <v>-0.001579430831016304</v>
      </c>
      <c r="N36" s="65">
        <f>N28-N35</f>
        <v>-0.0006150451135583379</v>
      </c>
      <c r="O36" s="65">
        <f>O28-O35</f>
        <v>0.0006753881879170039</v>
      </c>
      <c r="P36" s="62"/>
    </row>
    <row r="37" ht="6.75" customHeight="1" hidden="1"/>
    <row r="38" ht="13.5" hidden="1">
      <c r="A38" s="66" t="s">
        <v>27</v>
      </c>
    </row>
  </sheetData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43"/>
  <sheetViews>
    <sheetView showGridLines="0" tabSelected="1" workbookViewId="0" topLeftCell="A1">
      <pane xSplit="2" ySplit="5" topLeftCell="C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6" sqref="O26"/>
    </sheetView>
  </sheetViews>
  <sheetFormatPr defaultColWidth="9.00390625" defaultRowHeight="13.5"/>
  <cols>
    <col min="1" max="1" width="48.625" style="0" customWidth="1"/>
    <col min="2" max="2" width="4.75390625" style="0" hidden="1" customWidth="1"/>
    <col min="3" max="3" width="6.375" style="0" hidden="1" customWidth="1"/>
    <col min="4" max="4" width="8.125" style="67" customWidth="1"/>
    <col min="5" max="5" width="7.125" style="67" hidden="1" customWidth="1"/>
    <col min="6" max="6" width="8.125" style="68" customWidth="1"/>
    <col min="7" max="7" width="8.125" style="67" customWidth="1"/>
    <col min="8" max="8" width="7.125" style="67" hidden="1" customWidth="1"/>
    <col min="9" max="9" width="8.125" style="68" customWidth="1"/>
    <col min="10" max="10" width="8.625" style="69" hidden="1" customWidth="1"/>
    <col min="11" max="11" width="7.625" style="69" hidden="1" customWidth="1"/>
    <col min="12" max="12" width="7.625" style="69" customWidth="1"/>
    <col min="13" max="13" width="8.125" style="0" customWidth="1"/>
    <col min="14" max="14" width="9.00390625" style="70" customWidth="1"/>
  </cols>
  <sheetData>
    <row r="1" spans="1:3" ht="16.5">
      <c r="A1" s="118" t="s">
        <v>10</v>
      </c>
      <c r="B1" s="1"/>
      <c r="C1" s="1"/>
    </row>
    <row r="2" spans="1:3" ht="13.5">
      <c r="A2" s="1" t="s">
        <v>0</v>
      </c>
      <c r="B2" s="1"/>
      <c r="C2" s="71"/>
    </row>
    <row r="3" ht="8.25" customHeight="1"/>
    <row r="4" spans="4:14" s="72" customFormat="1" ht="29.25" customHeight="1">
      <c r="D4" s="73" t="s">
        <v>28</v>
      </c>
      <c r="E4" s="74"/>
      <c r="F4" s="75"/>
      <c r="G4" s="73" t="s">
        <v>29</v>
      </c>
      <c r="H4" s="74"/>
      <c r="I4" s="75"/>
      <c r="J4" s="76" t="s">
        <v>30</v>
      </c>
      <c r="K4" s="77"/>
      <c r="L4" s="76" t="s">
        <v>31</v>
      </c>
      <c r="M4" s="78"/>
      <c r="N4" s="79"/>
    </row>
    <row r="5" spans="1:14" s="89" customFormat="1" ht="27">
      <c r="A5" s="80"/>
      <c r="B5" s="80"/>
      <c r="C5" s="80"/>
      <c r="D5" s="81" t="s">
        <v>32</v>
      </c>
      <c r="E5" s="82" t="s">
        <v>33</v>
      </c>
      <c r="F5" s="83" t="s">
        <v>34</v>
      </c>
      <c r="G5" s="81" t="s">
        <v>32</v>
      </c>
      <c r="H5" s="82" t="s">
        <v>33</v>
      </c>
      <c r="I5" s="83" t="s">
        <v>34</v>
      </c>
      <c r="J5" s="84" t="s">
        <v>34</v>
      </c>
      <c r="K5" s="85" t="s">
        <v>35</v>
      </c>
      <c r="L5" s="86" t="s">
        <v>32</v>
      </c>
      <c r="M5" s="87" t="s">
        <v>34</v>
      </c>
      <c r="N5" s="88"/>
    </row>
    <row r="6" spans="1:13" ht="13.5">
      <c r="A6" s="90" t="s">
        <v>36</v>
      </c>
      <c r="B6" s="91">
        <v>1</v>
      </c>
      <c r="C6" s="90" t="s">
        <v>37</v>
      </c>
      <c r="D6" s="92">
        <v>1580</v>
      </c>
      <c r="E6" s="93">
        <v>1847</v>
      </c>
      <c r="F6" s="94">
        <f aca="true" t="shared" si="0" ref="F6:F41">D6/D$41</f>
        <v>0.03742036330909694</v>
      </c>
      <c r="G6" s="92">
        <v>1719</v>
      </c>
      <c r="H6" s="93">
        <v>1847</v>
      </c>
      <c r="I6" s="94">
        <f>G6/G$41</f>
        <v>0.040925648167988</v>
      </c>
      <c r="J6" s="95">
        <v>0.04449744627541679</v>
      </c>
      <c r="K6" s="96">
        <f>I6-J6</f>
        <v>-0.003571798107428789</v>
      </c>
      <c r="L6" s="92">
        <f>D6-G6</f>
        <v>-139</v>
      </c>
      <c r="M6" s="97">
        <f>F6-I6</f>
        <v>-0.00350528485889106</v>
      </c>
    </row>
    <row r="7" spans="1:13" ht="13.5">
      <c r="A7" s="98" t="s">
        <v>38</v>
      </c>
      <c r="B7" s="99">
        <v>2</v>
      </c>
      <c r="C7" s="98" t="s">
        <v>39</v>
      </c>
      <c r="D7" s="100">
        <v>4369</v>
      </c>
      <c r="E7" s="101">
        <v>5262</v>
      </c>
      <c r="F7" s="102">
        <f t="shared" si="0"/>
        <v>0.10347440968192691</v>
      </c>
      <c r="G7" s="100">
        <v>4614</v>
      </c>
      <c r="H7" s="101">
        <v>5262</v>
      </c>
      <c r="I7" s="102">
        <f>G7/G$41</f>
        <v>0.10984929647882294</v>
      </c>
      <c r="J7" s="103">
        <v>0.12677074298930327</v>
      </c>
      <c r="K7" s="104">
        <f>I7-J7</f>
        <v>-0.01692144651048033</v>
      </c>
      <c r="L7" s="100">
        <f>D7-G7</f>
        <v>-245</v>
      </c>
      <c r="M7" s="105">
        <f>F7-I7</f>
        <v>-0.0063748867968960315</v>
      </c>
    </row>
    <row r="8" spans="1:13" ht="13.5">
      <c r="A8" s="98" t="s">
        <v>40</v>
      </c>
      <c r="B8" s="99">
        <v>3</v>
      </c>
      <c r="C8" s="98" t="s">
        <v>41</v>
      </c>
      <c r="D8" s="100">
        <v>3449</v>
      </c>
      <c r="E8" s="101">
        <v>2981</v>
      </c>
      <c r="F8" s="102">
        <f t="shared" si="0"/>
        <v>0.08168533737536414</v>
      </c>
      <c r="G8" s="100">
        <v>3344</v>
      </c>
      <c r="H8" s="101">
        <v>2981</v>
      </c>
      <c r="I8" s="102">
        <f>G8/G$41</f>
        <v>0.0796133609504083</v>
      </c>
      <c r="J8" s="103">
        <v>0.07181748096752433</v>
      </c>
      <c r="K8" s="104">
        <f>I8-J8</f>
        <v>0.007795879982883974</v>
      </c>
      <c r="L8" s="100">
        <f>D8-G8</f>
        <v>105</v>
      </c>
      <c r="M8" s="105">
        <f>F8-I8</f>
        <v>0.0020719764249558376</v>
      </c>
    </row>
    <row r="9" spans="1:13" ht="13.5">
      <c r="A9" s="98" t="s">
        <v>42</v>
      </c>
      <c r="B9" s="99">
        <v>4</v>
      </c>
      <c r="C9" s="98" t="s">
        <v>43</v>
      </c>
      <c r="D9" s="100">
        <v>257</v>
      </c>
      <c r="E9" s="101"/>
      <c r="F9" s="102">
        <f t="shared" si="0"/>
        <v>0.006086729981289818</v>
      </c>
      <c r="G9" s="106" t="s">
        <v>44</v>
      </c>
      <c r="H9" s="107"/>
      <c r="I9" s="108" t="s">
        <v>44</v>
      </c>
      <c r="J9" s="103"/>
      <c r="K9" s="104"/>
      <c r="L9" s="106" t="s">
        <v>44</v>
      </c>
      <c r="M9" s="109" t="s">
        <v>44</v>
      </c>
    </row>
    <row r="10" spans="1:13" ht="13.5">
      <c r="A10" s="98" t="s">
        <v>45</v>
      </c>
      <c r="B10" s="99">
        <v>5</v>
      </c>
      <c r="C10" s="98" t="s">
        <v>46</v>
      </c>
      <c r="D10" s="100">
        <v>3244</v>
      </c>
      <c r="E10" s="101">
        <v>3035</v>
      </c>
      <c r="F10" s="102">
        <f t="shared" si="0"/>
        <v>0.07683016365488005</v>
      </c>
      <c r="G10" s="100">
        <v>3268</v>
      </c>
      <c r="H10" s="101">
        <v>3035</v>
      </c>
      <c r="I10" s="102">
        <f aca="true" t="shared" si="1" ref="I10:I41">G10/G$41</f>
        <v>0.07780396638335357</v>
      </c>
      <c r="J10" s="103">
        <v>0.07311843500048183</v>
      </c>
      <c r="K10" s="104">
        <f aca="true" t="shared" si="2" ref="K10:K40">I10-J10</f>
        <v>0.004685531382871741</v>
      </c>
      <c r="L10" s="100">
        <f aca="true" t="shared" si="3" ref="L10:L41">D10-G10</f>
        <v>-24</v>
      </c>
      <c r="M10" s="105">
        <f aca="true" t="shared" si="4" ref="M10:M40">F10-I10</f>
        <v>-0.0009738027284735273</v>
      </c>
    </row>
    <row r="11" spans="1:13" ht="13.5">
      <c r="A11" s="98" t="s">
        <v>47</v>
      </c>
      <c r="B11" s="99">
        <v>6</v>
      </c>
      <c r="C11" s="98" t="s">
        <v>48</v>
      </c>
      <c r="D11" s="100">
        <v>1588</v>
      </c>
      <c r="E11" s="101">
        <v>1587</v>
      </c>
      <c r="F11" s="102">
        <f t="shared" si="0"/>
        <v>0.03760983350306705</v>
      </c>
      <c r="G11" s="100">
        <v>1564</v>
      </c>
      <c r="H11" s="101">
        <v>1587</v>
      </c>
      <c r="I11" s="102">
        <f t="shared" si="1"/>
        <v>0.037235435564126375</v>
      </c>
      <c r="J11" s="103">
        <v>0.03823359352413992</v>
      </c>
      <c r="K11" s="104">
        <f t="shared" si="2"/>
        <v>-0.0009981579600135473</v>
      </c>
      <c r="L11" s="100">
        <f t="shared" si="3"/>
        <v>24</v>
      </c>
      <c r="M11" s="105">
        <f t="shared" si="4"/>
        <v>0.00037439793894067375</v>
      </c>
    </row>
    <row r="12" spans="1:13" ht="13.5">
      <c r="A12" s="98" t="s">
        <v>49</v>
      </c>
      <c r="B12" s="99">
        <v>7</v>
      </c>
      <c r="C12" s="98" t="s">
        <v>50</v>
      </c>
      <c r="D12" s="100">
        <v>1087</v>
      </c>
      <c r="E12" s="101">
        <v>836</v>
      </c>
      <c r="F12" s="102">
        <f t="shared" si="0"/>
        <v>0.025744262605688843</v>
      </c>
      <c r="G12" s="100">
        <v>1043</v>
      </c>
      <c r="H12" s="101">
        <v>836</v>
      </c>
      <c r="I12" s="102">
        <f t="shared" si="1"/>
        <v>0.024831559650501156</v>
      </c>
      <c r="J12" s="103">
        <v>0.020140695769490218</v>
      </c>
      <c r="K12" s="104">
        <f t="shared" si="2"/>
        <v>0.004690863881010938</v>
      </c>
      <c r="L12" s="100">
        <f t="shared" si="3"/>
        <v>44</v>
      </c>
      <c r="M12" s="105">
        <f t="shared" si="4"/>
        <v>0.0009127029551876872</v>
      </c>
    </row>
    <row r="13" spans="1:13" ht="13.5">
      <c r="A13" s="98" t="s">
        <v>51</v>
      </c>
      <c r="B13" s="99">
        <v>8</v>
      </c>
      <c r="C13" s="98" t="s">
        <v>52</v>
      </c>
      <c r="D13" s="100">
        <v>188</v>
      </c>
      <c r="E13" s="101">
        <v>190</v>
      </c>
      <c r="F13" s="102">
        <f t="shared" si="0"/>
        <v>0.0044525495582976105</v>
      </c>
      <c r="G13" s="100">
        <v>178</v>
      </c>
      <c r="H13" s="101">
        <v>190</v>
      </c>
      <c r="I13" s="102">
        <f t="shared" si="1"/>
        <v>0.004237792538628193</v>
      </c>
      <c r="J13" s="103">
        <v>0.004577430856702322</v>
      </c>
      <c r="K13" s="104">
        <f t="shared" si="2"/>
        <v>-0.0003396383180741293</v>
      </c>
      <c r="L13" s="100">
        <f t="shared" si="3"/>
        <v>10</v>
      </c>
      <c r="M13" s="105">
        <f t="shared" si="4"/>
        <v>0.00021475701966941745</v>
      </c>
    </row>
    <row r="14" spans="1:13" ht="13.5">
      <c r="A14" s="98" t="s">
        <v>53</v>
      </c>
      <c r="B14" s="99">
        <v>9</v>
      </c>
      <c r="C14" s="98" t="s">
        <v>54</v>
      </c>
      <c r="D14" s="100">
        <v>1937</v>
      </c>
      <c r="E14" s="101">
        <v>1786</v>
      </c>
      <c r="F14" s="102">
        <f t="shared" si="0"/>
        <v>0.04587547071501315</v>
      </c>
      <c r="G14" s="100">
        <v>1827</v>
      </c>
      <c r="H14" s="101">
        <v>1786</v>
      </c>
      <c r="I14" s="102">
        <f t="shared" si="1"/>
        <v>0.04349689307906578</v>
      </c>
      <c r="J14" s="103">
        <v>0.04302785005300183</v>
      </c>
      <c r="K14" s="104">
        <f t="shared" si="2"/>
        <v>0.00046904302606395193</v>
      </c>
      <c r="L14" s="100">
        <f t="shared" si="3"/>
        <v>110</v>
      </c>
      <c r="M14" s="105">
        <f t="shared" si="4"/>
        <v>0.002378577635947364</v>
      </c>
    </row>
    <row r="15" spans="1:13" ht="13.5">
      <c r="A15" s="98" t="s">
        <v>55</v>
      </c>
      <c r="B15" s="99">
        <v>10</v>
      </c>
      <c r="C15" s="98" t="s">
        <v>56</v>
      </c>
      <c r="D15" s="100">
        <v>187</v>
      </c>
      <c r="E15" s="101">
        <v>173</v>
      </c>
      <c r="F15" s="102">
        <f t="shared" si="0"/>
        <v>0.004428865784051346</v>
      </c>
      <c r="G15" s="100">
        <v>172</v>
      </c>
      <c r="H15" s="101">
        <v>173</v>
      </c>
      <c r="I15" s="102">
        <f t="shared" si="1"/>
        <v>0.004094945599123872</v>
      </c>
      <c r="J15" s="103">
        <v>0.00416787125373422</v>
      </c>
      <c r="K15" s="104">
        <f t="shared" si="2"/>
        <v>-7.292565461034829E-05</v>
      </c>
      <c r="L15" s="100">
        <f t="shared" si="3"/>
        <v>15</v>
      </c>
      <c r="M15" s="105">
        <f t="shared" si="4"/>
        <v>0.0003339201849274741</v>
      </c>
    </row>
    <row r="16" spans="1:14" s="118" customFormat="1" ht="16.5">
      <c r="A16" s="110" t="s">
        <v>57</v>
      </c>
      <c r="B16" s="99">
        <v>11</v>
      </c>
      <c r="C16" s="110"/>
      <c r="D16" s="111">
        <f>SUM(D6:D15)</f>
        <v>17886</v>
      </c>
      <c r="E16" s="112">
        <v>17697</v>
      </c>
      <c r="F16" s="113">
        <f t="shared" si="0"/>
        <v>0.42360798616867584</v>
      </c>
      <c r="G16" s="111">
        <f>SUM(G6:G15)</f>
        <v>17729</v>
      </c>
      <c r="H16" s="112">
        <v>17697</v>
      </c>
      <c r="I16" s="113">
        <f t="shared" si="1"/>
        <v>0.4220888984120182</v>
      </c>
      <c r="J16" s="114">
        <v>0.42635154668979475</v>
      </c>
      <c r="K16" s="115">
        <f t="shared" si="2"/>
        <v>-0.0042626482777765595</v>
      </c>
      <c r="L16" s="111">
        <f t="shared" si="3"/>
        <v>157</v>
      </c>
      <c r="M16" s="116">
        <f t="shared" si="4"/>
        <v>0.0015190877566576555</v>
      </c>
      <c r="N16" s="117"/>
    </row>
    <row r="17" spans="1:13" ht="13.5">
      <c r="A17" s="90" t="s">
        <v>58</v>
      </c>
      <c r="B17" s="99">
        <v>12</v>
      </c>
      <c r="C17" s="90" t="s">
        <v>59</v>
      </c>
      <c r="D17" s="92">
        <v>4619</v>
      </c>
      <c r="E17" s="93">
        <v>4827</v>
      </c>
      <c r="F17" s="94">
        <f t="shared" si="0"/>
        <v>0.10939535324349288</v>
      </c>
      <c r="G17" s="119">
        <v>4850</v>
      </c>
      <c r="H17" s="120">
        <v>4827</v>
      </c>
      <c r="I17" s="121">
        <f t="shared" si="1"/>
        <v>0.11546794276599291</v>
      </c>
      <c r="J17" s="122">
        <v>0.11629083550159006</v>
      </c>
      <c r="K17" s="123">
        <f t="shared" si="2"/>
        <v>-0.0008228927355971444</v>
      </c>
      <c r="L17" s="119">
        <f t="shared" si="3"/>
        <v>-231</v>
      </c>
      <c r="M17" s="124">
        <f t="shared" si="4"/>
        <v>-0.006072589522500033</v>
      </c>
    </row>
    <row r="18" spans="1:13" ht="13.5">
      <c r="A18" s="98" t="s">
        <v>60</v>
      </c>
      <c r="B18" s="99">
        <v>13</v>
      </c>
      <c r="C18" s="98" t="s">
        <v>61</v>
      </c>
      <c r="D18" s="100">
        <v>2706</v>
      </c>
      <c r="E18" s="101">
        <v>2318</v>
      </c>
      <c r="F18" s="102">
        <f t="shared" si="0"/>
        <v>0.06408829311039008</v>
      </c>
      <c r="G18" s="100">
        <v>2398</v>
      </c>
      <c r="H18" s="101">
        <v>2318</v>
      </c>
      <c r="I18" s="102">
        <f t="shared" si="1"/>
        <v>0.05709116015522701</v>
      </c>
      <c r="J18" s="103">
        <v>0.05584465645176833</v>
      </c>
      <c r="K18" s="104">
        <f t="shared" si="2"/>
        <v>0.0012465037034586762</v>
      </c>
      <c r="L18" s="100">
        <f t="shared" si="3"/>
        <v>308</v>
      </c>
      <c r="M18" s="105">
        <f t="shared" si="4"/>
        <v>0.00699713295516307</v>
      </c>
    </row>
    <row r="19" spans="1:14" s="71" customFormat="1" ht="13.5">
      <c r="A19" s="125" t="s">
        <v>62</v>
      </c>
      <c r="B19" s="99">
        <v>14</v>
      </c>
      <c r="C19" s="125"/>
      <c r="D19" s="126">
        <f>SUM(D17:D18)</f>
        <v>7325</v>
      </c>
      <c r="E19" s="127">
        <v>7145</v>
      </c>
      <c r="F19" s="128">
        <f t="shared" si="0"/>
        <v>0.17348364635388294</v>
      </c>
      <c r="G19" s="126">
        <f>SUM(G17:G18)</f>
        <v>7248</v>
      </c>
      <c r="H19" s="127">
        <v>7145</v>
      </c>
      <c r="I19" s="128">
        <f t="shared" si="1"/>
        <v>0.17255910292121993</v>
      </c>
      <c r="J19" s="129">
        <v>0.1721354919533584</v>
      </c>
      <c r="K19" s="130">
        <f t="shared" si="2"/>
        <v>0.00042361096786153185</v>
      </c>
      <c r="L19" s="126">
        <f t="shared" si="3"/>
        <v>77</v>
      </c>
      <c r="M19" s="131">
        <f t="shared" si="4"/>
        <v>0.0009245434326630164</v>
      </c>
      <c r="N19" s="132"/>
    </row>
    <row r="20" spans="1:13" ht="13.5">
      <c r="A20" s="98" t="s">
        <v>63</v>
      </c>
      <c r="B20" s="99">
        <v>15</v>
      </c>
      <c r="C20" s="98" t="s">
        <v>64</v>
      </c>
      <c r="D20" s="100">
        <v>1445</v>
      </c>
      <c r="E20" s="101">
        <v>1523</v>
      </c>
      <c r="F20" s="102">
        <f t="shared" si="0"/>
        <v>0.03422305378585131</v>
      </c>
      <c r="G20" s="100">
        <v>1472</v>
      </c>
      <c r="H20" s="101">
        <v>1523</v>
      </c>
      <c r="I20" s="102">
        <f t="shared" si="1"/>
        <v>0.03504511582506011</v>
      </c>
      <c r="J20" s="103">
        <v>0.036691722077671775</v>
      </c>
      <c r="K20" s="104">
        <f t="shared" si="2"/>
        <v>-0.0016466062526116626</v>
      </c>
      <c r="L20" s="100">
        <f t="shared" si="3"/>
        <v>-27</v>
      </c>
      <c r="M20" s="105">
        <f t="shared" si="4"/>
        <v>-0.0008220620392088013</v>
      </c>
    </row>
    <row r="21" spans="1:13" ht="13.5">
      <c r="A21" s="98" t="s">
        <v>65</v>
      </c>
      <c r="B21" s="99">
        <v>16</v>
      </c>
      <c r="C21" s="98" t="s">
        <v>66</v>
      </c>
      <c r="D21" s="100">
        <v>296</v>
      </c>
      <c r="E21" s="101">
        <v>253</v>
      </c>
      <c r="F21" s="102">
        <f t="shared" si="0"/>
        <v>0.007010397176894109</v>
      </c>
      <c r="G21" s="100">
        <v>285</v>
      </c>
      <c r="H21" s="101">
        <v>253</v>
      </c>
      <c r="I21" s="102">
        <f t="shared" si="1"/>
        <v>0.006785229626455253</v>
      </c>
      <c r="J21" s="103">
        <v>0.006095210561819408</v>
      </c>
      <c r="K21" s="104">
        <f t="shared" si="2"/>
        <v>0.0006900190646358453</v>
      </c>
      <c r="L21" s="100">
        <f t="shared" si="3"/>
        <v>11</v>
      </c>
      <c r="M21" s="105">
        <f t="shared" si="4"/>
        <v>0.00022516755043885603</v>
      </c>
    </row>
    <row r="22" spans="1:13" ht="13.5">
      <c r="A22" s="98" t="s">
        <v>67</v>
      </c>
      <c r="B22" s="99">
        <v>17</v>
      </c>
      <c r="C22" s="98" t="s">
        <v>68</v>
      </c>
      <c r="D22" s="100">
        <v>1356</v>
      </c>
      <c r="E22" s="101">
        <v>1511</v>
      </c>
      <c r="F22" s="102">
        <f t="shared" si="0"/>
        <v>0.03211519787793383</v>
      </c>
      <c r="G22" s="100">
        <v>1434</v>
      </c>
      <c r="H22" s="101">
        <v>1511</v>
      </c>
      <c r="I22" s="102">
        <f t="shared" si="1"/>
        <v>0.03414041854153275</v>
      </c>
      <c r="J22" s="103">
        <v>0.036402621181459</v>
      </c>
      <c r="K22" s="104">
        <f t="shared" si="2"/>
        <v>-0.0022622026399262488</v>
      </c>
      <c r="L22" s="100">
        <f t="shared" si="3"/>
        <v>-78</v>
      </c>
      <c r="M22" s="105">
        <f t="shared" si="4"/>
        <v>-0.00202522066359892</v>
      </c>
    </row>
    <row r="23" spans="1:13" ht="13.5">
      <c r="A23" s="98" t="s">
        <v>69</v>
      </c>
      <c r="B23" s="99">
        <v>18</v>
      </c>
      <c r="C23" s="98" t="s">
        <v>70</v>
      </c>
      <c r="D23" s="100">
        <v>2085</v>
      </c>
      <c r="E23" s="101">
        <v>1958</v>
      </c>
      <c r="F23" s="102">
        <f t="shared" si="0"/>
        <v>0.049380669303460197</v>
      </c>
      <c r="G23" s="100">
        <v>2071</v>
      </c>
      <c r="H23" s="101">
        <v>1958</v>
      </c>
      <c r="I23" s="102">
        <f t="shared" si="1"/>
        <v>0.04930600195224151</v>
      </c>
      <c r="J23" s="103">
        <v>0.04717162956538499</v>
      </c>
      <c r="K23" s="104">
        <f t="shared" si="2"/>
        <v>0.0021343723868565215</v>
      </c>
      <c r="L23" s="100">
        <f t="shared" si="3"/>
        <v>14</v>
      </c>
      <c r="M23" s="105">
        <f t="shared" si="4"/>
        <v>7.466735121868656E-05</v>
      </c>
    </row>
    <row r="24" spans="1:13" ht="13.5">
      <c r="A24" s="98" t="s">
        <v>71</v>
      </c>
      <c r="B24" s="99">
        <v>19</v>
      </c>
      <c r="C24" s="98" t="s">
        <v>72</v>
      </c>
      <c r="D24" s="100">
        <v>278</v>
      </c>
      <c r="E24" s="101">
        <v>232</v>
      </c>
      <c r="F24" s="102">
        <f t="shared" si="0"/>
        <v>0.00658408924046136</v>
      </c>
      <c r="G24" s="100">
        <v>292</v>
      </c>
      <c r="H24" s="101">
        <v>232</v>
      </c>
      <c r="I24" s="102">
        <f t="shared" si="1"/>
        <v>0.006951884389210294</v>
      </c>
      <c r="J24" s="103">
        <v>0.005589283993447046</v>
      </c>
      <c r="K24" s="104">
        <f t="shared" si="2"/>
        <v>0.001362600395763248</v>
      </c>
      <c r="L24" s="100">
        <f t="shared" si="3"/>
        <v>-14</v>
      </c>
      <c r="M24" s="105">
        <f t="shared" si="4"/>
        <v>-0.0003677951487489348</v>
      </c>
    </row>
    <row r="25" spans="1:13" ht="13.5">
      <c r="A25" s="98" t="s">
        <v>73</v>
      </c>
      <c r="B25" s="99">
        <v>20</v>
      </c>
      <c r="C25" s="98" t="s">
        <v>74</v>
      </c>
      <c r="D25" s="100">
        <v>1223</v>
      </c>
      <c r="E25" s="101">
        <v>1031</v>
      </c>
      <c r="F25" s="102">
        <f t="shared" si="0"/>
        <v>0.02896525590318073</v>
      </c>
      <c r="G25" s="100">
        <v>1131</v>
      </c>
      <c r="H25" s="101">
        <v>1031</v>
      </c>
      <c r="I25" s="102">
        <f t="shared" si="1"/>
        <v>0.02692664809656453</v>
      </c>
      <c r="J25" s="103">
        <v>0.024838585332947867</v>
      </c>
      <c r="K25" s="104">
        <f t="shared" si="2"/>
        <v>0.0020880627636166646</v>
      </c>
      <c r="L25" s="100">
        <f t="shared" si="3"/>
        <v>92</v>
      </c>
      <c r="M25" s="105">
        <f t="shared" si="4"/>
        <v>0.0020386078066161988</v>
      </c>
    </row>
    <row r="26" spans="1:13" ht="13.5">
      <c r="A26" s="98" t="s">
        <v>75</v>
      </c>
      <c r="B26" s="99">
        <v>21</v>
      </c>
      <c r="C26" s="98" t="s">
        <v>76</v>
      </c>
      <c r="D26" s="100">
        <v>62</v>
      </c>
      <c r="E26" s="101">
        <v>53</v>
      </c>
      <c r="F26" s="102">
        <f t="shared" si="0"/>
        <v>0.0014683940032683609</v>
      </c>
      <c r="G26" s="100">
        <v>82</v>
      </c>
      <c r="H26" s="101">
        <v>53</v>
      </c>
      <c r="I26" s="102">
        <f t="shared" si="1"/>
        <v>0.0019522415065590553</v>
      </c>
      <c r="J26" s="103">
        <v>0.0012768622916064373</v>
      </c>
      <c r="K26" s="104">
        <f t="shared" si="2"/>
        <v>0.000675379214952618</v>
      </c>
      <c r="L26" s="100">
        <f t="shared" si="3"/>
        <v>-20</v>
      </c>
      <c r="M26" s="105">
        <f t="shared" si="4"/>
        <v>-0.0004838475032906944</v>
      </c>
    </row>
    <row r="27" spans="1:13" ht="13.5">
      <c r="A27" s="98" t="s">
        <v>77</v>
      </c>
      <c r="B27" s="99">
        <v>22</v>
      </c>
      <c r="C27" s="98" t="s">
        <v>78</v>
      </c>
      <c r="D27" s="100">
        <v>1068</v>
      </c>
      <c r="E27" s="101">
        <v>838</v>
      </c>
      <c r="F27" s="102">
        <f t="shared" si="0"/>
        <v>0.025294270895009827</v>
      </c>
      <c r="G27" s="100">
        <v>974</v>
      </c>
      <c r="H27" s="101">
        <v>838</v>
      </c>
      <c r="I27" s="102">
        <f t="shared" si="1"/>
        <v>0.023188819846201462</v>
      </c>
      <c r="J27" s="103">
        <v>0.02018887925219235</v>
      </c>
      <c r="K27" s="104">
        <f t="shared" si="2"/>
        <v>0.0029999405940091123</v>
      </c>
      <c r="L27" s="100">
        <f t="shared" si="3"/>
        <v>94</v>
      </c>
      <c r="M27" s="105">
        <f t="shared" si="4"/>
        <v>0.002105451048808365</v>
      </c>
    </row>
    <row r="28" spans="1:13" ht="13.5">
      <c r="A28" s="98" t="s">
        <v>79</v>
      </c>
      <c r="B28" s="99">
        <v>23</v>
      </c>
      <c r="C28" s="98" t="s">
        <v>80</v>
      </c>
      <c r="D28" s="100">
        <v>857</v>
      </c>
      <c r="E28" s="101">
        <v>1182</v>
      </c>
      <c r="F28" s="102">
        <f t="shared" si="0"/>
        <v>0.020296994529048148</v>
      </c>
      <c r="G28" s="100">
        <v>989</v>
      </c>
      <c r="H28" s="101">
        <v>1182</v>
      </c>
      <c r="I28" s="102">
        <f t="shared" si="1"/>
        <v>0.023545937194962265</v>
      </c>
      <c r="J28" s="103">
        <v>0.028476438276958657</v>
      </c>
      <c r="K28" s="104">
        <f t="shared" si="2"/>
        <v>-0.004930501081996393</v>
      </c>
      <c r="L28" s="100">
        <f t="shared" si="3"/>
        <v>-132</v>
      </c>
      <c r="M28" s="105">
        <f t="shared" si="4"/>
        <v>-0.0032489426659141167</v>
      </c>
    </row>
    <row r="29" spans="1:14" s="71" customFormat="1" ht="13.5">
      <c r="A29" s="125" t="s">
        <v>81</v>
      </c>
      <c r="B29" s="99">
        <v>24</v>
      </c>
      <c r="C29" s="125"/>
      <c r="D29" s="126">
        <f>SUM(D20:D28)</f>
        <v>8670</v>
      </c>
      <c r="E29" s="127">
        <v>8581</v>
      </c>
      <c r="F29" s="128">
        <f t="shared" si="0"/>
        <v>0.20533832271510788</v>
      </c>
      <c r="G29" s="126">
        <f>SUM(G20:G28)</f>
        <v>8730</v>
      </c>
      <c r="H29" s="127">
        <v>8581</v>
      </c>
      <c r="I29" s="128">
        <f t="shared" si="1"/>
        <v>0.20784229697878723</v>
      </c>
      <c r="J29" s="129">
        <v>0.20673123253348752</v>
      </c>
      <c r="K29" s="130">
        <f t="shared" si="2"/>
        <v>0.0011110644452997087</v>
      </c>
      <c r="L29" s="126">
        <f t="shared" si="3"/>
        <v>-60</v>
      </c>
      <c r="M29" s="131">
        <f t="shared" si="4"/>
        <v>-0.0025039742636793483</v>
      </c>
      <c r="N29" s="132"/>
    </row>
    <row r="30" spans="1:14" s="118" customFormat="1" ht="16.5">
      <c r="A30" s="110" t="s">
        <v>82</v>
      </c>
      <c r="B30" s="99">
        <v>25</v>
      </c>
      <c r="C30" s="110"/>
      <c r="D30" s="111">
        <f>SUM(D29,D19)</f>
        <v>15995</v>
      </c>
      <c r="E30" s="112">
        <v>15726</v>
      </c>
      <c r="F30" s="113">
        <f t="shared" si="0"/>
        <v>0.37882196906899085</v>
      </c>
      <c r="G30" s="111">
        <f>SUM(G29,G19)</f>
        <v>15978</v>
      </c>
      <c r="H30" s="112">
        <v>15726</v>
      </c>
      <c r="I30" s="113">
        <f t="shared" si="1"/>
        <v>0.38040139990000715</v>
      </c>
      <c r="J30" s="114">
        <v>0.3788667244868459</v>
      </c>
      <c r="K30" s="115">
        <f t="shared" si="2"/>
        <v>0.0015346754131612683</v>
      </c>
      <c r="L30" s="111">
        <f t="shared" si="3"/>
        <v>17</v>
      </c>
      <c r="M30" s="116">
        <f t="shared" si="4"/>
        <v>-0.001579430831016304</v>
      </c>
      <c r="N30" s="117"/>
    </row>
    <row r="31" spans="1:13" ht="13.5">
      <c r="A31" s="90" t="s">
        <v>83</v>
      </c>
      <c r="B31" s="99">
        <v>26</v>
      </c>
      <c r="C31" s="90" t="s">
        <v>84</v>
      </c>
      <c r="D31" s="92">
        <v>738</v>
      </c>
      <c r="E31" s="93">
        <v>592</v>
      </c>
      <c r="F31" s="94">
        <f t="shared" si="0"/>
        <v>0.017478625393742748</v>
      </c>
      <c r="G31" s="92">
        <v>665</v>
      </c>
      <c r="H31" s="93">
        <v>592</v>
      </c>
      <c r="I31" s="94">
        <f t="shared" si="1"/>
        <v>0.015832202461728923</v>
      </c>
      <c r="J31" s="95">
        <v>0.014262310879830395</v>
      </c>
      <c r="K31" s="96">
        <f t="shared" si="2"/>
        <v>0.001569891581898528</v>
      </c>
      <c r="L31" s="92">
        <f t="shared" si="3"/>
        <v>73</v>
      </c>
      <c r="M31" s="97">
        <f t="shared" si="4"/>
        <v>0.0016464229320138253</v>
      </c>
    </row>
    <row r="32" spans="1:13" ht="13.5">
      <c r="A32" s="98" t="s">
        <v>85</v>
      </c>
      <c r="B32" s="99">
        <v>27</v>
      </c>
      <c r="C32" s="98" t="s">
        <v>86</v>
      </c>
      <c r="D32" s="100">
        <v>1319</v>
      </c>
      <c r="E32" s="101">
        <v>1342</v>
      </c>
      <c r="F32" s="102">
        <f t="shared" si="0"/>
        <v>0.031238898230822064</v>
      </c>
      <c r="G32" s="100">
        <v>1280</v>
      </c>
      <c r="H32" s="101">
        <v>1342</v>
      </c>
      <c r="I32" s="102">
        <f t="shared" si="1"/>
        <v>0.03047401376092184</v>
      </c>
      <c r="J32" s="103">
        <v>0.032331116893129036</v>
      </c>
      <c r="K32" s="104">
        <f t="shared" si="2"/>
        <v>-0.0018571031322071954</v>
      </c>
      <c r="L32" s="100">
        <f t="shared" si="3"/>
        <v>39</v>
      </c>
      <c r="M32" s="105">
        <f t="shared" si="4"/>
        <v>0.0007648844699002233</v>
      </c>
    </row>
    <row r="33" spans="1:13" ht="13.5">
      <c r="A33" s="98" t="s">
        <v>99</v>
      </c>
      <c r="B33" s="99">
        <v>28</v>
      </c>
      <c r="C33" s="98" t="s">
        <v>87</v>
      </c>
      <c r="D33" s="100">
        <v>3123</v>
      </c>
      <c r="E33" s="101">
        <v>3092</v>
      </c>
      <c r="F33" s="102">
        <f t="shared" si="0"/>
        <v>0.07396442697108212</v>
      </c>
      <c r="G33" s="100">
        <v>3255</v>
      </c>
      <c r="H33" s="101">
        <v>3092</v>
      </c>
      <c r="I33" s="102">
        <f t="shared" si="1"/>
        <v>0.07749446468109421</v>
      </c>
      <c r="J33" s="103">
        <v>0.07449166425749253</v>
      </c>
      <c r="K33" s="104">
        <f t="shared" si="2"/>
        <v>0.0030028004236016814</v>
      </c>
      <c r="L33" s="100">
        <f t="shared" si="3"/>
        <v>-132</v>
      </c>
      <c r="M33" s="105">
        <f t="shared" si="4"/>
        <v>-0.0035300377100120905</v>
      </c>
    </row>
    <row r="34" spans="1:13" ht="13.5">
      <c r="A34" s="98" t="s">
        <v>88</v>
      </c>
      <c r="B34" s="99">
        <v>29</v>
      </c>
      <c r="C34" s="98" t="s">
        <v>89</v>
      </c>
      <c r="D34" s="100">
        <v>689</v>
      </c>
      <c r="E34" s="101">
        <v>722</v>
      </c>
      <c r="F34" s="102">
        <f t="shared" si="0"/>
        <v>0.016318120455675815</v>
      </c>
      <c r="G34" s="100">
        <v>684</v>
      </c>
      <c r="H34" s="101">
        <v>722</v>
      </c>
      <c r="I34" s="102">
        <f t="shared" si="1"/>
        <v>0.016284551103492608</v>
      </c>
      <c r="J34" s="103">
        <v>0.017394237255468827</v>
      </c>
      <c r="K34" s="104">
        <f t="shared" si="2"/>
        <v>-0.0011096861519762184</v>
      </c>
      <c r="L34" s="100">
        <f t="shared" si="3"/>
        <v>5</v>
      </c>
      <c r="M34" s="105">
        <f t="shared" si="4"/>
        <v>3.356935218320686E-05</v>
      </c>
    </row>
    <row r="35" spans="1:14" s="1" customFormat="1" ht="13.5">
      <c r="A35" s="133" t="s">
        <v>90</v>
      </c>
      <c r="B35" s="99">
        <v>30</v>
      </c>
      <c r="C35" s="133"/>
      <c r="D35" s="134">
        <f>SUM(D31:D34)</f>
        <v>5869</v>
      </c>
      <c r="E35" s="135">
        <v>5748</v>
      </c>
      <c r="F35" s="136">
        <f t="shared" si="0"/>
        <v>0.13900007105132273</v>
      </c>
      <c r="G35" s="134">
        <f>SUM(G31:G34)</f>
        <v>5884</v>
      </c>
      <c r="H35" s="135">
        <v>5748</v>
      </c>
      <c r="I35" s="136">
        <f t="shared" si="1"/>
        <v>0.14008523200723758</v>
      </c>
      <c r="J35" s="137">
        <v>0.1384793292859208</v>
      </c>
      <c r="K35" s="138">
        <f t="shared" si="2"/>
        <v>0.0016059027213167765</v>
      </c>
      <c r="L35" s="134">
        <f t="shared" si="3"/>
        <v>-15</v>
      </c>
      <c r="M35" s="139">
        <f t="shared" si="4"/>
        <v>-0.001085160955914849</v>
      </c>
      <c r="N35" s="140"/>
    </row>
    <row r="36" spans="1:13" ht="13.5">
      <c r="A36" s="98" t="s">
        <v>91</v>
      </c>
      <c r="B36" s="99">
        <v>31</v>
      </c>
      <c r="C36" s="98" t="s">
        <v>92</v>
      </c>
      <c r="D36" s="100">
        <v>1025</v>
      </c>
      <c r="E36" s="101">
        <v>1235</v>
      </c>
      <c r="F36" s="102">
        <f t="shared" si="0"/>
        <v>0.02427586860242048</v>
      </c>
      <c r="G36" s="100">
        <v>1071</v>
      </c>
      <c r="H36" s="101">
        <v>1235</v>
      </c>
      <c r="I36" s="102">
        <f t="shared" si="1"/>
        <v>0.02549817870152132</v>
      </c>
      <c r="J36" s="103">
        <v>0.029753300568565094</v>
      </c>
      <c r="K36" s="104">
        <f t="shared" si="2"/>
        <v>-0.004255121867043774</v>
      </c>
      <c r="L36" s="100">
        <f t="shared" si="3"/>
        <v>-46</v>
      </c>
      <c r="M36" s="105">
        <f t="shared" si="4"/>
        <v>-0.0012223100991008394</v>
      </c>
    </row>
    <row r="37" spans="1:13" ht="13.5">
      <c r="A37" s="98" t="s">
        <v>93</v>
      </c>
      <c r="B37" s="99">
        <v>32</v>
      </c>
      <c r="C37" s="98" t="s">
        <v>94</v>
      </c>
      <c r="D37" s="100">
        <v>751</v>
      </c>
      <c r="E37" s="101">
        <v>538</v>
      </c>
      <c r="F37" s="102">
        <f t="shared" si="0"/>
        <v>0.017786514458944178</v>
      </c>
      <c r="G37" s="100">
        <v>676</v>
      </c>
      <c r="H37" s="101">
        <v>538</v>
      </c>
      <c r="I37" s="102">
        <f t="shared" si="1"/>
        <v>0.016094088517486844</v>
      </c>
      <c r="J37" s="103">
        <v>0.012961356846872892</v>
      </c>
      <c r="K37" s="104">
        <f t="shared" si="2"/>
        <v>0.003132731670613953</v>
      </c>
      <c r="L37" s="100">
        <f t="shared" si="3"/>
        <v>75</v>
      </c>
      <c r="M37" s="105">
        <f t="shared" si="4"/>
        <v>0.001692425941457333</v>
      </c>
    </row>
    <row r="38" spans="1:14" s="1" customFormat="1" ht="13.5">
      <c r="A38" s="133" t="s">
        <v>95</v>
      </c>
      <c r="B38" s="99">
        <v>33</v>
      </c>
      <c r="C38" s="133"/>
      <c r="D38" s="134">
        <f>SUM(D36:D37)</f>
        <v>1776</v>
      </c>
      <c r="E38" s="135">
        <v>1773</v>
      </c>
      <c r="F38" s="136">
        <f t="shared" si="0"/>
        <v>0.04206238306136466</v>
      </c>
      <c r="G38" s="134">
        <f>SUM(G36:G37)</f>
        <v>1747</v>
      </c>
      <c r="H38" s="135">
        <v>1773</v>
      </c>
      <c r="I38" s="136">
        <f t="shared" si="1"/>
        <v>0.04159226721900817</v>
      </c>
      <c r="J38" s="137">
        <v>0.042714657415437986</v>
      </c>
      <c r="K38" s="138">
        <f t="shared" si="2"/>
        <v>-0.0011223901964298177</v>
      </c>
      <c r="L38" s="134">
        <f t="shared" si="3"/>
        <v>29</v>
      </c>
      <c r="M38" s="139">
        <f t="shared" si="4"/>
        <v>0.00047011584235649023</v>
      </c>
      <c r="N38" s="140"/>
    </row>
    <row r="39" spans="1:14" s="158" customFormat="1" ht="27">
      <c r="A39" s="148" t="s">
        <v>96</v>
      </c>
      <c r="B39" s="149">
        <v>34</v>
      </c>
      <c r="C39" s="150"/>
      <c r="D39" s="151">
        <v>697</v>
      </c>
      <c r="E39" s="152">
        <v>564</v>
      </c>
      <c r="F39" s="153">
        <f t="shared" si="0"/>
        <v>0.016507590649645926</v>
      </c>
      <c r="G39" s="151">
        <v>665</v>
      </c>
      <c r="H39" s="152">
        <v>564</v>
      </c>
      <c r="I39" s="153">
        <f t="shared" si="1"/>
        <v>0.015832202461728923</v>
      </c>
      <c r="J39" s="154">
        <v>0.013587742122000578</v>
      </c>
      <c r="K39" s="155">
        <f t="shared" si="2"/>
        <v>0.0022444603397283446</v>
      </c>
      <c r="L39" s="151">
        <f t="shared" si="3"/>
        <v>32</v>
      </c>
      <c r="M39" s="156">
        <f t="shared" si="4"/>
        <v>0.0006753881879170039</v>
      </c>
      <c r="N39" s="157"/>
    </row>
    <row r="40" spans="1:13" ht="16.5">
      <c r="A40" s="110" t="s">
        <v>97</v>
      </c>
      <c r="B40" s="99">
        <v>35</v>
      </c>
      <c r="C40" s="110"/>
      <c r="D40" s="111">
        <f>SUM(D35,D38,D39)</f>
        <v>8342</v>
      </c>
      <c r="E40" s="112">
        <v>8085</v>
      </c>
      <c r="F40" s="113">
        <f t="shared" si="0"/>
        <v>0.19757004476233334</v>
      </c>
      <c r="G40" s="111">
        <f>SUM(G35,G38,G39)</f>
        <v>8296</v>
      </c>
      <c r="H40" s="112">
        <v>8085</v>
      </c>
      <c r="I40" s="113">
        <f t="shared" si="1"/>
        <v>0.19750970168797466</v>
      </c>
      <c r="J40" s="114">
        <v>0.19478172882335934</v>
      </c>
      <c r="K40" s="115">
        <f t="shared" si="2"/>
        <v>0.002727972864615319</v>
      </c>
      <c r="L40" s="111">
        <f t="shared" si="3"/>
        <v>46</v>
      </c>
      <c r="M40" s="116">
        <f t="shared" si="4"/>
        <v>6.034307435867636E-05</v>
      </c>
    </row>
    <row r="41" spans="1:13" ht="16.5">
      <c r="A41" s="141" t="s">
        <v>98</v>
      </c>
      <c r="B41" s="99">
        <v>36</v>
      </c>
      <c r="C41" s="141"/>
      <c r="D41" s="142">
        <f>SUM(D40,D30,D16)</f>
        <v>42223</v>
      </c>
      <c r="E41" s="143">
        <v>41508</v>
      </c>
      <c r="F41" s="144">
        <f t="shared" si="0"/>
        <v>1</v>
      </c>
      <c r="G41" s="142">
        <f>SUM(G40,G30,G16)</f>
        <v>42003</v>
      </c>
      <c r="H41" s="143">
        <v>41508</v>
      </c>
      <c r="I41" s="144">
        <f t="shared" si="1"/>
        <v>1</v>
      </c>
      <c r="J41" s="145">
        <v>1</v>
      </c>
      <c r="K41" s="146"/>
      <c r="L41" s="142">
        <f t="shared" si="3"/>
        <v>220</v>
      </c>
      <c r="M41" s="147"/>
    </row>
    <row r="43" ht="13.5">
      <c r="A43" t="s">
        <v>100</v>
      </c>
    </row>
  </sheetData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2014-03-31T09:50:43Z</cp:lastPrinted>
  <dcterms:created xsi:type="dcterms:W3CDTF">2014-03-27T11:48:43Z</dcterms:created>
  <dcterms:modified xsi:type="dcterms:W3CDTF">2014-03-31T09:51:54Z</dcterms:modified>
  <cp:category/>
  <cp:version/>
  <cp:contentType/>
  <cp:contentStatus/>
</cp:coreProperties>
</file>